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494.7_Construction equipment (ITT)/02 Solicitation/To be published/"/>
    </mc:Choice>
  </mc:AlternateContent>
  <xr:revisionPtr revIDLastSave="503" documentId="8_{860B717A-78DC-4C58-BF9F-B6EF6D61511D}" xr6:coauthVersionLast="47" xr6:coauthVersionMax="47" xr10:uidLastSave="{9DAD7D81-FCD6-4E39-8B78-E1F1884DA171}"/>
  <bookViews>
    <workbookView xWindow="-108" yWindow="-108" windowWidth="23256" windowHeight="13896" xr2:uid="{00000000-000D-0000-FFFF-FFFF00000000}"/>
  </bookViews>
  <sheets>
    <sheet name="ToR" sheetId="13" r:id="rId1"/>
    <sheet name="Sheet2" sheetId="15" state="hidden" r:id="rId2"/>
    <sheet name="Sheet1" sheetId="14" state="hidden" r:id="rId3"/>
  </sheets>
  <externalReferences>
    <externalReference r:id="rId4"/>
  </externalReferences>
  <definedNames>
    <definedName name="_xlnm._FilterDatabase" localSheetId="0" hidden="1">ToR!$A$3:$G$38</definedName>
    <definedName name="_xlnm.Print_Area" localSheetId="0">ToR!$A$1:$J$38</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13" l="1"/>
  <c r="K35" i="13"/>
  <c r="K34" i="13"/>
  <c r="K37" i="13" s="1"/>
  <c r="K28" i="13"/>
  <c r="K29" i="13"/>
  <c r="K30" i="13"/>
  <c r="K31" i="13"/>
  <c r="K24" i="13"/>
  <c r="K23" i="13"/>
  <c r="K12" i="13"/>
  <c r="K5" i="13"/>
  <c r="K10" i="13" s="1"/>
  <c r="K6" i="13"/>
  <c r="K7" i="13"/>
  <c r="K13" i="13"/>
  <c r="K14" i="13"/>
  <c r="K15" i="13"/>
  <c r="K16" i="13"/>
  <c r="K17" i="13"/>
  <c r="K18" i="13"/>
  <c r="K19" i="13"/>
  <c r="K20" i="13"/>
  <c r="E8" i="13"/>
  <c r="K8" i="13" s="1"/>
  <c r="E9" i="13"/>
  <c r="K9" i="13" s="1"/>
  <c r="K21" i="13" l="1"/>
  <c r="K25" i="13"/>
  <c r="K32" i="13" s="1"/>
  <c r="K38" i="13" s="1"/>
  <c r="K27" i="13"/>
  <c r="J55" i="15" l="1"/>
  <c r="J54" i="15"/>
  <c r="J53" i="15"/>
  <c r="J51" i="15"/>
  <c r="J50" i="15"/>
  <c r="J49" i="15"/>
  <c r="J16" i="15"/>
  <c r="J15" i="15"/>
  <c r="J17" i="15"/>
  <c r="I5" i="15"/>
  <c r="I4" i="15"/>
  <c r="E7" i="15"/>
  <c r="I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tc={39629581-B5C2-4A24-9425-9993BA93D712}</author>
  </authors>
  <commentList>
    <comment ref="E34" authorId="0" shapeId="0" xr:uid="{39629581-B5C2-4A24-9425-9993BA93D712}">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@Maryna Ivashchenko 
30 попугаев ?
Reply:
    @Nikita Chahir Done</t>
      </text>
    </comment>
  </commentList>
</comments>
</file>

<file path=xl/sharedStrings.xml><?xml version="1.0" encoding="utf-8"?>
<sst xmlns="http://schemas.openxmlformats.org/spreadsheetml/2006/main" count="153" uniqueCount="122">
  <si>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</si>
  <si>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</si>
  <si>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</si>
  <si>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</si>
  <si>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</si>
  <si>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</si>
  <si>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Country of Origin 
|
Країна походження</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</si>
  <si>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</si>
  <si>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</si>
  <si>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</si>
  <si>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t xml:space="preserve">Subtotal for LOT 1 | Проміжний підсумок ЛОТ 1		</t>
  </si>
  <si>
    <t xml:space="preserve">Subtotal for LOT 2 | Проміжний підсумок ЛОТ 2		</t>
  </si>
  <si>
    <t>Total amount VAT excl. |
Загальна сума без ПДВ</t>
  </si>
  <si>
    <t>Bidder to complete | Для заповненя постачальнику:</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</si>
  <si>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</si>
  <si>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</si>
  <si>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</si>
  <si>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Consent to enter into a tripartite Purchase Order (Vendor – Chemonics/Payer – Final Recipient/Buyer): |
Згода на укладення тристороннього Договору на закупівлю (Постачальник - Кімонікс/Платник - Кінцевий реципієнт/Покупець):</t>
  </si>
  <si>
    <t>Consent to install a GPS tracker: |
Згода на встановлення GPS-трекера :</t>
  </si>
  <si>
    <t xml:space="preserve">Bid currency: | 
Валюта пропозиції: </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</si>
  <si>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</si>
  <si>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</si>
  <si>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</si>
  <si>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</si>
  <si>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</si>
  <si>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</si>
  <si>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</si>
  <si>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</si>
  <si>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</si>
  <si>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</si>
  <si>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</si>
  <si>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</si>
  <si>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</si>
  <si>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</si>
  <si>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</si>
  <si>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</si>
  <si>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</si>
  <si>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</si>
  <si>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</si>
  <si>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</si>
  <si>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</si>
  <si>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</si>
  <si>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</si>
  <si>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</si>
  <si>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</si>
  <si>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</si>
  <si>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</si>
  <si>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</si>
  <si>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</si>
  <si>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</si>
  <si>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</si>
  <si>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</si>
  <si>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</si>
  <si>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</si>
  <si>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</si>
  <si>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</si>
  <si>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</si>
  <si>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</si>
  <si>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</si>
  <si>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</si>
  <si>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Plastering station, nozzles 14mm-2pcs, 16mm-2pcs, hopper volume 100l. Power 4.5 / 5.5 kW, Supply up to 60 m, Maximum frequency size 6mm, Voltage 380 V, Dimensions 235 * 85 * 130 cm</t>
  </si>
  <si>
    <t xml:space="preserve">Штукатурна станція, насадки 14мм-2шт, 16мм-2шт, обсяг бункера 100л. Потужність 4,5 / 5,5 кВт, Подача до 60 м, Максимальний розмір частітц 6мм, Напруга 380 В, Габарити 235 * 85 * 130 см </t>
  </si>
  <si>
    <t>Painting and puttying station Purpose of the tool: professional. Power type: mains. Capacity: 5000 ml/min. Spraying technology: airless. Type of electric paint sprayer: plunger. Power: 3 kW. Voltage: 230 V. Supply voltage: 230 V. Battery life: continuous. Type of paint tank: external thread. Working pressure: 240 bar. Pneumatic wheel frame and height-adjustable handle. LCD display. Electronic pressure regulation. Drain valve. Accessory storage capacity. High pressure hose holder. the ability to apply material simultaneously with two guns - one unit, two posts. Putty with a powerful 50 GX gun. Adjusting the paint supply. Electronic systems: overload protection. Weight: 53.3 kg.</t>
  </si>
  <si>
    <t>Фарбувально-шпаклювальна станція Призначення інструмента: професійний. Вид живлення: мережевий. Продуктивність: 5000 мл/хв. Технологія розпилення: безповітряна. Тип електрофарборозпилювача: плунжерний. Потужність: 3 кВт. Напруга: 230 В. Напруга живлення: 230 В. Тривалість автономної роботи: безперервно. Тип бачка під фарбу: зовнішня різьба. Робочий тиск: 240 бар. Рама на пневматичних колесах та ручка з регулюванням висоти. LCD дисплей. Електронне регулювання тиску. Дренажний клапан. Ємність для зберігання аксесуарів. Тримач рукава високого тиску. можливість нанесення матеріалу одночасно двома пістолетами – один агрегат, два пости. Шпаклювання потужним пістолетом 50 GX. регулювання подачі фарби. Електронні системи: захист від перевантаження. Вага: 53,3 кг.</t>
  </si>
  <si>
    <t>Plaster leveling machine Motor power: 500 W, Rated voltage: 220 V. Current frequency: 50 Hz. Idle speed: 0-110 rpm. Number of revolutions under load: 0-60 rpm. Outer diameter of the disc: 370 mm. Weight: 3.8 kg</t>
  </si>
  <si>
    <t>Машина для вирівнювання штукатурки Потужність двигуна: 500 Вт, Номінальна напруга: 220 В. Частота струму: 50 Гц. Кількість обертів на холостому ходу: 0-110 про./мін. Кількість обертів під навантаженням: 0-60 про./мін. Зовнішній діаметр диску: 370 мм. Вага: 3,8 кг</t>
  </si>
  <si>
    <t>Electric grinder for grouting and leveling concrete surfaces Maximum power: 2.2 kW. Power supply: 230 V. Frequency: 50 Hz. Working diameter: 600 mm. Approximate weight: 76 kg. Handle length: 95 cm. Power cord length: 200 cm.</t>
  </si>
  <si>
    <t>Електрична шліфувальна машина для затирання та вирівнювання бетонних поверхонь Максимальна потужність: 2,2 кВт. Живлення: 230 В. Частота: 50 Гц. Робочий діаметр: 600 мм. Приблизна вага: 76 кг. Довжина ручки: 95 см. Довжина шнура живлення: 200 см.</t>
  </si>
  <si>
    <t>Concrete trowel Rotor diameter 600mm. Number of blades 4pcs. Motor type: electric, Motor power: 2.2 kW. Weight 70kg. Type of fence: wall-mounted. Material of manufacture: metal</t>
  </si>
  <si>
    <t>Машина для обробки бетону. Діаметр ротора: 600 мм. Кількість лопатей: 4. Тип двигуна: електричний. Потужність двигуна: 2,2 кВт. Вага: 70 кг. Тип кріплення: настінне. Матеріал: метал</t>
  </si>
  <si>
    <t xml:space="preserve">LOT 2 Electrical tools | ЛОТ 2 Електроінструмент </t>
  </si>
  <si>
    <t>LOT 1 Construction equipment| ЛОТ 1 Будівельне обладнання</t>
  </si>
  <si>
    <t>Cordless hammer drill Power type: Battery. Power specifications 40V, Li-Ion. Motor type: Brushless.  Operating modes Drilling, Hammer drilling, Chiseling. Chuck type SDS-plus. Impact force, 2.9 J. Rated impact rate 5000 bpm. Rated speed 980 rpm. Drilling diameter in concrete (max) 28 mm. Drilling diameter in wood (max) 32 mm. Weight 4.3 kg. 2 batteries (Li-Ion, 40V, 4 Ah). DC40RA Charger. Plastic case. XPT water and dust resistance. AFT protection system. LOAD and SOFT functions. Electronic speed setting. electric brakes. drilling depth limiter. Remote Vacuum Cleaner (AWS) Connection Function</t>
  </si>
  <si>
    <t>Акумуляторний перфоратор Тип живлення:	Акумулятор. Характеристики живлення 40V, Li-Ion. Тип двигуна: Безщітковий.  Режими роботи	Свердління, Свердління з ударом, Довбання. Тип патрона SDS-plus. Сила удару, 2,9 Дж. Номінальна частота ударів 5000 уд/хв. Номінальна частота обертання 980 об/хв. Діаметр свердління у бетоні (max) 28 мм. Діаметр свердління у дереві  (max) 32 мм. Вага 4,3 кг. 2 акумулятори (Li-Ion, 40В, 4 Аг). Зарядний пристрій DC40RA. Пластиковий кейс. захист від води та пилу XPT. система захисту AFT. функції LOAD та SOFT. електронне налаштування обертів. електричне гальма. обмежувач глибини свердління. функція дистанційного підключення пилососу (AWS).</t>
  </si>
  <si>
    <t>Cordless impact wrench Battery voltage 36 V (40 V MAX). Battery type: Li-ion, XGT. Motor type: brushless. Idle speed 1 speed 0 - 600 /min. Idle speed 2 speed 0 - 1.200 /min. No-load speed 3 speed 0 - 1.900 /min. Idle speed 4 speed 0 - 2.300 /min. Impact frequency 1 speed 0 - 1.200 /min. Stroke frequency 2 speed 0 - 1.900 /min. Hit frequency 3 speed 0 - 2.700 /min. Strike frequency 4 speed 0 - 2.900 /min. Seat 1/2" , 12.7 mm. Max. torque (mode 1) 150 Nm. Max. torque (mode 2) 200 Nm. Max. torque (mode 3) 320 Nm. Max. torque (mode 4) 760 Nm. Max. torque (for unscrewing) 1100 Nm. Standard bolts M10 - M24. High-strength bolts M10 - M16. Noise level: sound pressure 96 dB(A).  Noise level: sound power 107 dB(A). Noise level: error (k) 3 dB(A). Vibrations: impact twisting 11.5 m/s².  Vibration level: error (up to 1.5 m/sec²) Dimensions (L x W x H) 170 x 86 x291 mm. Weight with BL4025 / BL4040 batteries 2.7 / 3 kg. Scope of delivery: Batteries 2 pcs. Charger. Case. increased resistance to dust and moisture. with a maximum torque of 760 Nm. Stall moment 1100 Nm. Auto stop mode when unscrewing, the wrench automatically stops as soon as the bolt or nut is loose (1 mode - immediately, 2 mode - after 0.2s, 3 mode - the number of revolutions and strokes decreases)</t>
  </si>
  <si>
    <t>Акумуляторний  ударний гайковерт Напруга акумулятора	36 В (40 V MAX). Тип акумулятора: Li-ion, XGT. Тип двигуна: безщітковий. Кількість обертів холостого ходу 1 швидкість	0 - 600 /хв. Кількість обертів холостого ходу 2 швидкість 0 - 1.200 /хв. Кількість обертів холостого ходу 3 швидкість 0 - 1.900 /хв. Кількість обертів холостого ходу 4 швидкість 0 - 2.300 /хв. Частота ударів 1 швидкість	0 - 1.200 /хв. Частота ударів 2 швидкість 0 - 1.900 /хв. Частота ударів 3 швидкість 0 - 2.700 /хв. Частота ударів 4 швидкість 0 - 2.900 /хв. Посадкове місце 1/2" , 12,7 мм. Макс. крутний момент (режим 1) 150 Нм. Макс. крутний момент (режим 2)	200 Нм. Макс. крутний момент (режим 3) 320 Нм. Макс. крутний момент (режим 4)	760 Нм. Макс. крутний момент (на відкручування) 1100 Нм. Стандартні болти M10 - M24. Високоміцні болти M10 - M16. Рівень шуму: звуковий тиск 96 дБ(А).  Рівень шуму: звукова потужність 107 дБ(А). Рівень шуму: похибка (к) 3 дБ(А). Вібрації: ударне закручування 11,5 м/сек².  Рівень вібрації: похибка (до 1,5 м/сек²) Розміри (Д х Ш х В) 170 x 86 x291 мм. Вага з акумуляторами BL4025 / BL4040 2.7 / 3 кг. Комплект поставки: Акумулятори  2 шт. Зарядний пристрій. Кейс. підвищена стійкість до пилу та вологи. максимальним крутним  моментом 760 Нм. Момент на зрив 1100 Нм. Режим автоматичної зупинки під час відкручування, гайкокрут автоматично зупиняється, як тільки болт або гайка ослабли (1 режим - негайно, 2 режим - через 0.2с, 3 режим - кількіть обертів та ударів зменшується)</t>
  </si>
  <si>
    <t>Cordless drywall screwdriver with nozzle for store screw feeding Idle speed: 0 - 4000 rpm. brushless direct current motor (BLDC).  permanent magnet holder. guide sleeve. nozzle for store screw feeding. Case. 2 batteries BL1850B. DC8RC charger. electronic speed control. Illumination of the working area.  brushless DC motor (BLDC) is maintenance-free. non-slip rubberized handle. durable silent clutch. Battery: 18 V / 1.3-4.0 Ah. Battery type: Li-Ion. Dimensions: 235 x 79 x 259 mm. Weight: 1.7 kg. Screw type: 5 mm.</t>
  </si>
  <si>
    <t>Акумуляторний шуруповерт для гіпсокартону з насадкою для магазинної подачі шурупів Частота холостого ходу: 0 - 4000 об./хв. безщітковий двигун постійного струму (BLDC).  тримач з постійним магнітом. напрямна гільза. насадка для магазинної подачі шурупів. Кейс. 2 акумулятора BL1850B. зарядний пристрій DC8RC. електронне регулювання кількості обертів. Підсвічування робочої зони.  безщітковий двигун постійного струму (BLDC) не вимагає технічного обслуговування. нековзна прогумована рукоятка. міцна безшумна муфта зчеплення. Акумулятор: 18 В / 1,3-4,0 Ah. Тип акумулятора: Li-Ion. Розміри: 235 x 79 x 259 мм. Вага: 1,7 кг. Тип гвинтів: 5 мм.</t>
  </si>
  <si>
    <t>Construction vacuum cleaner Type: construction. Cleaning type: wet, dry. Dust Collector Type: Bag. Vacuum: 240 mbar. Suction power: 80 l/s. Tank volume: 28 l. Tank material: plastic. Purpose: for wool, for sawdust, for fine dust, for concrete dust. Power supply: from the mains. Supply voltage: 230 V. Power consumption: 1200 W. Suction pipe material: plastic. automatic filter cleaning. Degree of dust and moisture protection: IPX4. Cord length: 2.5 m.</t>
  </si>
  <si>
    <t>Шліфмашина кутова Dnipro-M GL-240  або еквівалент                                                                                                   Максимальна потужність        3000 Вт                                                                                                                                   Кількість обертів        6500 об/хв                                                                                                                                              Номінальна напруга/частота        220-230 B / 50 Гц                                                                                                                           Робоча вага інструменту        5,9 кг</t>
  </si>
  <si>
    <t>Дриль безударний Dnipro-M ND-85   або еквівалент                                                                                                                                      Робоча потужність        850 Вт
Кількість обертів холостого ходу        0-1300 об/хв
Крутний момент        35 Нм
Номінальна потужність        750 Вт
Максимальна потужність        1000 Вт                                                                                                                                                                      Діаметр патрона        1.5-13 мм                                                                                                                                        Вага        2,2 кг</t>
  </si>
  <si>
    <r>
      <rPr>
        <sz val="11"/>
        <color rgb="FF1D1D1B"/>
        <rFont val="Calibri"/>
        <family val="2"/>
        <scheme val="minor"/>
      </rPr>
      <t>Перфоратор бочковий Dnipro-M BH-30    або еквівалент                                                                                                                                                          Номінальна потужність        1400 Вт
Конструкція перфоратора        Бочковий
Сила удару        9 Дж                                                                                                                                                                                                                   Кількість обертів холостого ходу	0-570 об/хв
Кількість ударів	0 - 3800 уд/хв
Вага	7,4 кг</t>
    </r>
  </si>
  <si>
    <t>Шліфмашина кутова Dnipro-M GS-160SE      або еквівалент
Робоча потужність        1600 Вт
Кількість обертів        4000 - 10000 об/хв                                                                                                                Номінальна потужність        1400 Вт
Максимальна потужність        2200 Вт                                                                                                                                                                                      Номінальна напруга/частота        220-230 B / 50 Гц                                                                                                                       Діаметр круга	125 мм</t>
  </si>
  <si>
    <t>Angle grinder Dnipro-M GS-160SE or equivalent
Operating power 1600 W
Number of revolutions 4000 - 10000 rpm                                                                                                                Rated power 1400 W
Maximum power 2200 W                                                                                                                                                   Rated voltage/frequency 220-230 V / 50 Hz                                                                                                             Circle diameter 125 mm</t>
  </si>
  <si>
    <t>Angle grinder Dnipro-M GL-240 or equivalent                                                                                                             Maximum power 3000 W                                                                                                                                                             Number of revolutions 6500 rpm                                                                                                                                           Rated voltage/frequency 220-230 V / 50 Hz                                                                                                                        Tool working weight 5.9 kg</t>
  </si>
  <si>
    <t>Hammerless drill Dnipro-M ND-85 or equivalent                                                                                                                            Working power 850 W
Idle speed 0-1300 rpm
Torque 35 Nm
Rated power 750 W
Maximum power 1000 W                                                                                                                                                  Chuck diameter 1.5-13 mm                                                                                                                                                                 Weight 2.2 kg</t>
  </si>
  <si>
    <t>Belt sander Dnipro-M BS-100S or equivalent                                                                                                                                           Mains voltage 230 V
Sanding belt size 533 x 76 mm
Belt pulling speed 200-380 m/min
Rated power 1050 W                                                                                                                                                                    Weight 3.7 kg
Number of speeds 6</t>
  </si>
  <si>
    <t>Barrel hammer drill Dnipro-M BH-30 or equivalent                                                                                                                                                                       Rated power 1400 W
Hammer drill design Barrel
Impact force 9 J                                                                                                                                                                                   Idle speed 0-570 rpm
Number of strokes 0 - 3800 bpm
Weight 7.4 kg</t>
  </si>
  <si>
    <t>Стрічкова шліфувальна машина Dnipro-M BS-100S     або еквівалент                                                                                          Напруга мережі        230 В
Розмір шліфувальної стрічки        533 х 76 мм
Швидкість протяжки стрічки        200-380 м/хв
Номінальна потужність        1050 Вт                                                                                                                                    Вага	3,7 кг
Кількість швидкостей	  6</t>
  </si>
  <si>
    <t xml:space="preserve"> LOT 3: Tile and Stone Cutting &amp; Finishing | ЛОТ 3: Різання та обробка плитки й каменю</t>
  </si>
  <si>
    <t xml:space="preserve">Subtotal for LOT 3 | Проміжний підсумок ЛОТ 3		</t>
  </si>
  <si>
    <t xml:space="preserve">Пилосос будівельний Тип: будівельний. Тип прибирання: вологе, сухе. Тип пилозбірника: мішок. Розрідження: 240 мбар. Потужність всмоктування: 80 л/с. Об'єм бака: 28 л. Матеріал бака: пластик. Призначення: для шерсті, для тирси, для дрібного пилу, для бетонного пилу. Живлення: від мережі. Напруга живлення: 230 В. Споживана потужність: 1200 Вт. Матеріал труби всмоктування: пластик. автоматичного очищення фільтра. Ступінь пиловологозахисту: IPX4. Довжина мережевого шнура: 2,5 м. </t>
  </si>
  <si>
    <t>Electric tile cutter with automation, wet cutter Design: machine. Type: electric.  Equipment class: professional.  Motor power: 1550 W.  Rated voltage: 220 V.  Spindle speed: 12000 rpm.  Electronic engine protection: yes.  Movable carriage with motor: yes.  Carriage movement system: ball bearings.  Automatic carriage movement: Yes.  Carriage speed adjustment: yes.  Types of cuts: straight cut, diagonal cut, at an angle of up to 45°, edge removal, chamfering, rounding of the end.  Vertical Disc Travel: Yes.  Active water cooling (pump): Yes.  Error: 0.2 mm for the entire length of the cut.  Rotary angle gauge with fixation and graduation: yes.  Cutting head angle: 0-45°.  Maximum depth of cut at an angle of 90°/45: 30/22 mm. Maximum diameter of the cutting wheel: 125 mm. Diameter of the landing hole: 20 and 22.23 mm. Disc included: yes (2pcs, diameter 116 mm)
Type of water cooling: Supply to the cutting area. Desktop size without extender: 1200x350mm
Table Expander for Large Format Tiles: Yes. Wheelbase for transport: yes. Disc guard: yes. Laser cut pointer: yes (red beam). Finishing material: tiles, stone, granite, marble, glass.  Safety class: 1. Electrical protection: IP54. Noise level: 90dB(A) (ISO EN 3744). Machine weight: 43 kg</t>
  </si>
  <si>
    <t>Плиткоріз електричний з автоматикою, мокроріз Конструкція: верстат. Тип: електричний.  Клас обладнання: професійний.  Потужність двигуна: 1550 Вт.  Номінальна напруга: 220 В.  Швидкість обертання шпинделя: 12000 об/хв.  Електронний захист двигуна: так.  Рухлива каретка з двигуном: так.  Система переміщення каретки: шарикопідшипники.  Автоматичне переміщення каретки: так.  Регулювання швидкості переміщення каретки: так.  Види різів: прямий різ, діагональний різ, під кутом до 45°, зняття кромки, зняття фаски, закруглення торця.  Вертикальний хід диска: так.  Активне водне охолодження (помпа): так.  Похибка: 0,2 мм на всю довжину різу.  Кутомір поворотний з фіксацією та градуюванням: так.  Кут нахилу ріжучої головки: 0-45 °.  Максимальна глибина різу під кутом 90°/45: 30/22 мм. Максимальний діаметр відрізного кола: 125 мм. Діаметр посадкового отвору: 20 і 22,23 мм. Диск у комплекті: так (2шт, діаметр 116 мм)
Тип водяного охолодження: Подача в зону різу. Розмір робочого столу без розширювача: 1200x350 мм
Розширювач столу для плитки великого формату: так. Колісна база для транспортування: так. Захисний кожух диска: так. Лазерний покажчик різу: так (червоний промінь). Матеріал обробки: плитка, камінь, граніт, мармур, скло.  Клас безпеки: 1. Електричний захист: IP54. Рівень шуму: 90dB(A) (ISO EN 3744). Вага верстата: 43 кг</t>
  </si>
  <si>
    <t>Slider tile cutter under 45* with a frame for burring tiles. Power: 1200 watts. Speed: 13000 rpm. Bevel angle: 45°. Material: Nylon, POM, aluminum alloy. Hose length: 3.8 m. Cutting blade diameter: 116 mm. Power supply: Electrical with cable (EU standard) 220V. Weight: 5.9 kg. Dimensions: 48 x 11 x 7 cm. Dust protection. Pump.</t>
  </si>
  <si>
    <t>Плиткоріз слайдер під  45* з каркасом для заусовки  плитки. Потужність: 1200 Вт. Швидкість: 13000 об/хв. Кут скосу: 45°. Матеріал: Нейлон, POM, алюмінієвий сплав. Довжина шлангу: 3,8 м. Діаметр різального полотна: 116 мм. Джерело живлення: Електричний з кабелем (стандарт ЄС) 220В. Вага: 5,9 кг. Розміри: 48 x 11 x 7 см. Захист від пилу. Помпа.</t>
  </si>
  <si>
    <t>3D CNC Milling Engraving Machine Working Stroke (X*Y*Z): 1200 x 1200 x 150mm. Spindle: 2.2 kW, 24,000 rpm, ER-20 air-cooled produced by GDZ/HQD. Axis motors: Leadshine, Yako stepper motors. Working table: Aluminum profile, Polymer sacrificial table. Control system: NcStudio (G-code, 2D and 3D processing). Z-axis mechanics: Screw (TBI - Taiwan) and PMI / Hiwin rail guides. on the 1st drive along the X and Y axis on the screw (TBI - Taiwan) PMI / Hiwin rail guides. Mechanical system: KGP on all axes, HIWIN / PMI rail guides, auto or manual lubrication. Workpiece Mount: Mechanical workpiece mount, T-slot. Bed: Welded thick-walled steel structure, milled bases and mechanic fitting, steel frame, cast iron bed, gantry aluminum. Repeatability: 0.05 mm. Power supply: 220V ±10% 50Hz.</t>
  </si>
  <si>
    <t xml:space="preserve"> LOT 4: Machine tools (stationary) | ЛОТ 4: Верстатне обладнання (стаціонарне) </t>
  </si>
  <si>
    <t>ZX32G Universal Milling and Drilling Machine or equivalent
  Machine type: drilling and milling
Machine design: desktop
Number of control axes: 3
Supply voltage: 220 V
Maximum drilling diameter: 32 mm                                                                                                                     Body material: cast iron
Weight: 205 kg</t>
  </si>
  <si>
    <t>Bimetallic Canvas to HVBS-712K (JET), MBS-712 (JET) 3851-20-0.9-10/14-2362 or equivalent
Fits JET HVBS-712K &amp; MBS-712 Band Saw Machine</t>
  </si>
  <si>
    <t xml:space="preserve">Subtotal for LOT 4 | Проміжний підсумок ЛОТ 4	</t>
  </si>
  <si>
    <t>JET HVBS-712K band saw machine or equivalent
Voltage, V 220
Engine power, kW 0.56
Power (output) motor power, kW 1.5 (0.56)kW                                                                                                                Max. Ø machining at 90 º Ø180 mm                                                                                                                   Cutting at an angle of 0º/+45º                                                                                                                                   Length, mm 1260
Width, mm 520
Height, mm 970
Weight, kg 145</t>
  </si>
  <si>
    <t>Промисловий заточувальний верстат JET IBG-10-230  або еквівалент                                                                                           Напруга, В        230                                                                                                                                                                          Розмір основи, мм        254 x 254
Споживана (вихідна) потужність, кВт        1,9 (1,1)                                                                                                                                 Маса, кг	51</t>
  </si>
  <si>
    <t>Стрічкопильний верстат JET HVBS-712K    або еквівалент
Напруга, В         220
Потужність двигуна, кВт         0.56
Потужність (вихідна) потужність двигуна, кВт   1,5 (0,56)кВт                                                                                                               Макс. Ø обробки при 90 º         Ø180 мм                                                                                                                                   Різання під кутом         0º/+45º                                                                                                                                      Довжина, мм         1260
Ширина, мм          520
Висота, мм         970
Маса, кг         145</t>
  </si>
  <si>
    <r>
      <rPr>
        <sz val="11"/>
        <color rgb="FF333333"/>
        <rFont val="Calibri"/>
        <family val="2"/>
        <scheme val="minor"/>
      </rPr>
      <t>Універсальний фрезерно-свердлильний верстат ZX32G  або еквівалент
  Тип верстата: свердлильно-фрезерний
Конструкція верстата: настільний
Кількість осей керування: 3
Напруга живлення: 220 В
Максимальний діаметр свердління: 32 мм                                                                                                                    Матеріал корпусу: чавун
Вага: 205 кг</t>
    </r>
  </si>
  <si>
    <r>
      <rPr>
        <sz val="11"/>
        <color rgb="FF1D1D1B"/>
        <rFont val="Calibri"/>
        <family val="2"/>
        <scheme val="minor"/>
      </rPr>
      <t>Біметаличне полотно до HVBS-712K (JET), MBS-712 (JET) 3851-20-0.9-10/14-2362      або еквівалент
Підходить до стрічкопильного верстату JET HVBS-712K та MBS-712</t>
    </r>
  </si>
  <si>
    <t>Industrial sharpening machine JET IBG-10-230 or equivalent                                                                        Voltage, V 230                                                                                                                                                                 Base size, mm 254 x 254
Power consumption, kW 1.9 (1.1)                                                                                                                      Weight, kg 51</t>
  </si>
  <si>
    <t xml:space="preserve">Subtotal for LOT 5 | Проміжний підсумок ЛОТ 5	</t>
  </si>
  <si>
    <t>Cable VVGng 5*10 (0.66 V, power cable, 10 mm sq.m., does not spread combustion)</t>
  </si>
  <si>
    <t>Кабель ВВГнг 5*10 ( 0,66 В, кабель силовий, 10 мм.кв., не поширює горіння)</t>
  </si>
  <si>
    <t>PVC corrugated pipe 35mm (weatherproof, diameter 35mm)</t>
  </si>
  <si>
    <t>Труба гофрована ПВХ 35мм (атмосферостійка, діаметр 35 мм)</t>
  </si>
  <si>
    <t>VVGng 5*25 cable (0.66 V, power cable, 25 mm sq.m., does not spread combustion)</t>
  </si>
  <si>
    <t>Кабель ВВГнг 5*25 (0,66 В, кабель силовий, 25 мм.кв., не поширює горіння)</t>
  </si>
  <si>
    <t>UAH | Українська гривня</t>
  </si>
  <si>
    <t xml:space="preserve"> LOT 5: Cable products | ЛОТ 5: Кабельна продукція</t>
  </si>
  <si>
    <t>ITT No. PFRU2-2025-494.7 Procurement of Construction equipment| ITT № PFRU2-2025-494.7 Закупівля будівельного обладнання
Volume 3 - Terms of Reference (ToR)/Specifications | Розділ 3 - Технічне завдання (ТЗ)/Специфікації</t>
  </si>
  <si>
    <t>Фрезерно гравірувальний 3D верстат з ЧПУ Робочий хід (X*Y*Z): 1200 х 1200 х 150 мм. Шпиндель: 2,2 кВт, 24 000 об / хв, ER-20 повітряного охолодження виробництва GDZ / HQD. Двигуни по осях: Крокові двигуни Leadshine, Yako. Робочий стіл: Алюмінієвий профіль, Полімерний жертвенний стіл. Система управління: NcStudio (G-code, 2D і 3D обробка). Механіка по осі Z: ШВП (TBI - Тайвань) і рельсові направляючі PMI / Hiwin. по 1-му двигулю по осяму X і Y на ШВП (TBI - Тайвань) Рельсові направляючі PMI / Hiwin. Механічна система: КГП по всім осях, Рейкові направляючі HIWIN / PMI, авто або ручне змащення. Кріплення заготовки: Механічне кріплення заготовки, T-слот. Станіна: Зварна товстостінна сталева конструкція, фрезеровані бази та посадка механіки, каркас із сталі, лита чавунна станина, портал алюміній. Повторюваність: 0,05 мм. Електроживлення: 220В ±10% 50Hz.</t>
  </si>
  <si>
    <r>
      <rPr>
        <b/>
        <sz val="14"/>
        <color theme="1"/>
        <rFont val="Calibri"/>
        <family val="2"/>
        <scheme val="minor"/>
      </rPr>
      <t>Core note 1:</t>
    </r>
    <r>
      <rPr>
        <sz val="14"/>
        <color theme="1"/>
        <rFont val="Calibri"/>
        <family val="2"/>
        <scheme val="minor"/>
      </rPr>
      <t xml:space="preserve"> Delivery destination -Shostka; Sumy; Odesa region. The contractual delivery address will be provided to the successful bidder in the purchase order. /
</t>
    </r>
    <r>
      <rPr>
        <b/>
        <sz val="14"/>
        <color theme="1"/>
        <rFont val="Calibri"/>
        <family val="2"/>
        <scheme val="minor"/>
      </rPr>
      <t>Основна примітка 1:</t>
    </r>
    <r>
      <rPr>
        <sz val="14"/>
        <color theme="1"/>
        <rFont val="Calibri"/>
        <family val="2"/>
        <scheme val="minor"/>
      </rPr>
      <t xml:space="preserve"> Місце доставки - м. Шостка; м.Суми; Одеська обл. Контрактна адреса доставки буде надана переможцю тендеру в договорі про закупівлю.
</t>
    </r>
    <r>
      <rPr>
        <b/>
        <sz val="14"/>
        <color theme="1"/>
        <rFont val="Calibri"/>
        <family val="2"/>
        <scheme val="minor"/>
      </rPr>
      <t xml:space="preserve">General notes: / Загальні примітки:
</t>
    </r>
    <r>
      <rPr>
        <sz val="14"/>
        <color theme="1"/>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</si>
  <si>
    <t>DDP Shostka; Sumy; Odesa region| 
DDP м. Шостка, м. Суми, Одеська обл.</t>
  </si>
  <si>
    <t>pcs / шт.</t>
  </si>
  <si>
    <t>m/м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</si>
</sst>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8">
    <font>
      <sz val="11"/>
      <color theme="1"/>
      <name val="Calibri"/>
      <charset val="134"/>
      <scheme val="minor"/>
    </font>
    <font>
      <sz val="11"/>
      <color theme="1"/>
      <name val="Calibri"/>
      <family val="2"/>
      <scheme val="minor"/>
    </font>
    <font>
      <sz val="11"/>
      <color theme="1"/>
      <name val="Calibri"/>
      <family val="2"/>
      <charset val="204"/>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4"/>
      <name val="Calibri"/>
      <family val="2"/>
      <scheme val="minor"/>
    </font>
    <font>
      <b/>
      <sz val="18"/>
      <color rgb="FF000000"/>
      <name val="Calibri"/>
      <family val="2"/>
      <scheme val="minor"/>
    </font>
    <font>
      <b/>
      <sz val="12"/>
      <name val="Calibri"/>
      <family val="2"/>
      <scheme val="minor"/>
    </font>
    <font>
      <sz val="11"/>
      <color rgb="FF1D1D1B"/>
      <name val="Calibri"/>
      <family val="2"/>
      <scheme val="minor"/>
    </font>
    <font>
      <sz val="11"/>
      <color rgb="FF333333"/>
      <name val="Calibri"/>
      <family val="2"/>
      <scheme val="minor"/>
    </font>
  </fonts>
  <fills count="8">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ED7D31"/>
        <bgColor rgb="FF000000"/>
      </patternFill>
    </fill>
    <fill>
      <patternFill patternType="solid">
        <fgColor theme="0"/>
        <bgColor rgb="FF000000"/>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thin">
        <color auto="1"/>
      </left>
      <right/>
      <top/>
      <bottom style="thin">
        <color auto="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s>
  <cellStyleXfs count="8">
    <xf numFmtId="0" fontId="0" fillId="0" borderId="0"/>
    <xf numFmtId="43" fontId="9"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5" fillId="0" borderId="0"/>
    <xf numFmtId="0" fontId="4" fillId="0" borderId="0"/>
    <xf numFmtId="43" fontId="4" fillId="0" borderId="0" applyFont="0" applyFill="0" applyBorder="0" applyAlignment="0" applyProtection="0"/>
    <xf numFmtId="0" fontId="2" fillId="0" borderId="0"/>
  </cellStyleXfs>
  <cellXfs count="104">
    <xf numFmtId="0" fontId="0" fillId="0" borderId="0" xfId="0"/>
    <xf numFmtId="0" fontId="6" fillId="0" borderId="0" xfId="0" applyFont="1" applyAlignment="1">
      <alignment horizontal="center" vertical="center"/>
    </xf>
    <xf numFmtId="0" fontId="7" fillId="0" borderId="0" xfId="0" applyFont="1" applyAlignment="1">
      <alignment vertical="top"/>
    </xf>
    <xf numFmtId="0" fontId="7" fillId="0" borderId="0" xfId="0" applyFont="1" applyAlignment="1">
      <alignment horizontal="left" vertical="top" wrapText="1"/>
    </xf>
    <xf numFmtId="0" fontId="7" fillId="0" borderId="0" xfId="0" applyFont="1" applyAlignment="1">
      <alignment horizontal="center" vertical="center" wrapText="1"/>
    </xf>
    <xf numFmtId="0" fontId="0" fillId="0" borderId="1" xfId="0" applyBorder="1"/>
    <xf numFmtId="43" fontId="7"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3" fillId="5" borderId="1" xfId="0" applyFont="1" applyFill="1" applyBorder="1" applyAlignment="1">
      <alignment horizontal="center" vertical="center"/>
    </xf>
    <xf numFmtId="4" fontId="15" fillId="0" borderId="0" xfId="0" applyNumberFormat="1" applyFont="1"/>
    <xf numFmtId="4" fontId="13" fillId="0" borderId="1" xfId="0" applyNumberFormat="1" applyFont="1" applyBorder="1"/>
    <xf numFmtId="0" fontId="11" fillId="3" borderId="7" xfId="0" applyFont="1" applyFill="1" applyBorder="1" applyAlignment="1">
      <alignment horizontal="centerContinuous" vertical="center" wrapText="1"/>
    </xf>
    <xf numFmtId="0" fontId="8" fillId="3" borderId="7" xfId="0" applyFont="1" applyFill="1" applyBorder="1" applyAlignment="1">
      <alignment horizontal="centerContinuous" vertical="center"/>
    </xf>
    <xf numFmtId="0" fontId="7" fillId="0" borderId="7" xfId="0" applyFont="1" applyBorder="1" applyAlignment="1">
      <alignment vertical="top"/>
    </xf>
    <xf numFmtId="0" fontId="10" fillId="2" borderId="8" xfId="0" applyFont="1" applyFill="1" applyBorder="1" applyAlignment="1">
      <alignment horizontal="center" vertical="center" wrapText="1"/>
    </xf>
    <xf numFmtId="0" fontId="10" fillId="2" borderId="10" xfId="0" applyFont="1" applyFill="1" applyBorder="1" applyAlignment="1">
      <alignment horizontal="center" vertical="center" wrapText="1"/>
    </xf>
    <xf numFmtId="43" fontId="10" fillId="2" borderId="8" xfId="1" applyFont="1" applyFill="1" applyBorder="1" applyAlignment="1">
      <alignment horizontal="center" vertical="center" wrapText="1"/>
    </xf>
    <xf numFmtId="0" fontId="4" fillId="0" borderId="0" xfId="5"/>
    <xf numFmtId="0" fontId="21" fillId="3" borderId="0" xfId="5" applyFont="1" applyFill="1" applyAlignment="1">
      <alignment vertical="top"/>
    </xf>
    <xf numFmtId="0" fontId="7" fillId="0" borderId="14" xfId="0" applyFont="1" applyBorder="1" applyAlignment="1">
      <alignment vertical="top"/>
    </xf>
    <xf numFmtId="0" fontId="11" fillId="3" borderId="15" xfId="0" applyFont="1" applyFill="1" applyBorder="1" applyAlignment="1">
      <alignment horizontal="centerContinuous" vertical="center" wrapText="1"/>
    </xf>
    <xf numFmtId="0" fontId="7" fillId="0" borderId="16" xfId="0" applyFont="1" applyBorder="1" applyAlignment="1">
      <alignment vertical="top"/>
    </xf>
    <xf numFmtId="0" fontId="10" fillId="2" borderId="17" xfId="0" applyFont="1" applyFill="1" applyBorder="1" applyAlignment="1">
      <alignment horizontal="center" vertical="center" wrapText="1"/>
    </xf>
    <xf numFmtId="2" fontId="16" fillId="2" borderId="20" xfId="1" applyNumberFormat="1" applyFont="1" applyFill="1" applyBorder="1" applyAlignment="1">
      <alignment horizontal="center" vertical="center"/>
    </xf>
    <xf numFmtId="0" fontId="7" fillId="0" borderId="21" xfId="0" applyFont="1" applyBorder="1" applyAlignment="1">
      <alignment vertical="top"/>
    </xf>
    <xf numFmtId="0" fontId="7" fillId="0" borderId="22" xfId="0" applyFont="1" applyBorder="1" applyAlignment="1">
      <alignment vertical="top"/>
    </xf>
    <xf numFmtId="43" fontId="10" fillId="2" borderId="11" xfId="1" applyFont="1" applyFill="1" applyBorder="1" applyAlignment="1">
      <alignment horizontal="center" vertical="center" wrapText="1"/>
    </xf>
    <xf numFmtId="43" fontId="10" fillId="2" borderId="18" xfId="1" applyFont="1" applyFill="1" applyBorder="1" applyAlignment="1">
      <alignment horizontal="center" vertical="center" wrapText="1"/>
    </xf>
    <xf numFmtId="0" fontId="20" fillId="3" borderId="2" xfId="5" applyFont="1" applyFill="1" applyBorder="1" applyAlignment="1">
      <alignment horizontal="center" vertical="center" wrapText="1"/>
    </xf>
    <xf numFmtId="0" fontId="20" fillId="3" borderId="20" xfId="5" applyFont="1" applyFill="1" applyBorder="1" applyAlignment="1">
      <alignment horizontal="center" vertical="center" wrapText="1"/>
    </xf>
    <xf numFmtId="2" fontId="17" fillId="3" borderId="16" xfId="1" applyNumberFormat="1" applyFont="1" applyFill="1" applyBorder="1" applyAlignment="1">
      <alignment horizontal="center" vertical="center"/>
    </xf>
    <xf numFmtId="0" fontId="6" fillId="3" borderId="0" xfId="0" applyFont="1" applyFill="1" applyAlignment="1">
      <alignment horizontal="center" vertical="center"/>
    </xf>
    <xf numFmtId="2" fontId="17" fillId="3" borderId="1" xfId="1" applyNumberFormat="1" applyFont="1" applyFill="1" applyBorder="1" applyAlignment="1">
      <alignment horizontal="center" vertical="center"/>
    </xf>
    <xf numFmtId="0" fontId="3" fillId="0" borderId="0" xfId="0" applyFont="1"/>
    <xf numFmtId="0" fontId="3" fillId="0" borderId="1" xfId="0" applyFont="1" applyBorder="1" applyAlignment="1">
      <alignment wrapText="1"/>
    </xf>
    <xf numFmtId="0" fontId="3" fillId="0" borderId="1" xfId="0" applyFont="1" applyBorder="1"/>
    <xf numFmtId="0" fontId="3" fillId="0" borderId="1" xfId="0" applyFont="1" applyBorder="1" applyAlignment="1">
      <alignment vertical="center" wrapText="1"/>
    </xf>
    <xf numFmtId="0" fontId="18" fillId="0" borderId="28" xfId="0" applyFont="1" applyBorder="1" applyAlignment="1">
      <alignment horizontal="center" vertical="center" wrapText="1"/>
    </xf>
    <xf numFmtId="0" fontId="3" fillId="3" borderId="28" xfId="0" applyFont="1" applyFill="1" applyBorder="1" applyAlignment="1">
      <alignment horizontal="center" vertical="center" wrapText="1"/>
    </xf>
    <xf numFmtId="2" fontId="17" fillId="3" borderId="29" xfId="1" applyNumberFormat="1" applyFont="1" applyFill="1" applyBorder="1" applyAlignment="1">
      <alignment horizontal="center" vertical="center"/>
    </xf>
    <xf numFmtId="2" fontId="17" fillId="3" borderId="11" xfId="1" applyNumberFormat="1" applyFont="1" applyFill="1" applyBorder="1" applyAlignment="1">
      <alignment horizontal="center" vertical="center"/>
    </xf>
    <xf numFmtId="0" fontId="24" fillId="7" borderId="11" xfId="0" applyFont="1" applyFill="1" applyBorder="1" applyAlignment="1">
      <alignment horizontal="center" vertical="top" wrapText="1"/>
    </xf>
    <xf numFmtId="0" fontId="3" fillId="3"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4" borderId="31" xfId="0" applyFont="1" applyFill="1" applyBorder="1" applyAlignment="1">
      <alignment horizontal="right" vertical="center" wrapText="1"/>
    </xf>
    <xf numFmtId="0" fontId="3" fillId="3" borderId="5" xfId="0" applyFont="1" applyFill="1" applyBorder="1" applyAlignment="1">
      <alignment horizontal="left" vertical="top" wrapText="1"/>
    </xf>
    <xf numFmtId="0" fontId="3" fillId="3" borderId="4" xfId="0" applyFont="1" applyFill="1" applyBorder="1" applyAlignment="1">
      <alignment horizontal="left" vertical="top" wrapText="1"/>
    </xf>
    <xf numFmtId="0" fontId="18" fillId="4" borderId="31" xfId="0" applyFont="1" applyFill="1" applyBorder="1" applyAlignment="1">
      <alignment horizontal="left" vertical="center" wrapText="1"/>
    </xf>
    <xf numFmtId="0" fontId="14" fillId="3" borderId="31" xfId="0" applyFont="1" applyFill="1" applyBorder="1" applyAlignment="1">
      <alignment horizontal="center" vertical="center" wrapText="1"/>
    </xf>
    <xf numFmtId="0" fontId="24" fillId="7" borderId="1" xfId="0" applyFont="1" applyFill="1" applyBorder="1" applyAlignment="1">
      <alignment horizontal="center" vertical="top" wrapText="1"/>
    </xf>
    <xf numFmtId="0" fontId="18" fillId="4" borderId="1" xfId="0" applyFont="1" applyFill="1" applyBorder="1" applyAlignment="1">
      <alignment horizontal="right" vertical="center" wrapText="1"/>
    </xf>
    <xf numFmtId="0" fontId="22" fillId="0" borderId="25" xfId="5" applyFont="1" applyBorder="1" applyAlignment="1">
      <alignment horizontal="left" vertical="center" wrapText="1"/>
    </xf>
    <xf numFmtId="0" fontId="22" fillId="0" borderId="26" xfId="5" applyFont="1" applyBorder="1" applyAlignment="1">
      <alignment horizontal="left" vertical="center" wrapText="1"/>
    </xf>
    <xf numFmtId="0" fontId="22" fillId="0" borderId="27" xfId="5" applyFont="1" applyBorder="1" applyAlignment="1">
      <alignment horizontal="left" vertical="center" wrapText="1"/>
    </xf>
    <xf numFmtId="0" fontId="20" fillId="3" borderId="21" xfId="5" applyFont="1" applyFill="1" applyBorder="1" applyAlignment="1">
      <alignment horizontal="right" vertical="center" wrapText="1"/>
    </xf>
    <xf numFmtId="0" fontId="20" fillId="3" borderId="0" xfId="5" applyFont="1" applyFill="1" applyAlignment="1">
      <alignment horizontal="right" vertical="center" wrapText="1"/>
    </xf>
    <xf numFmtId="0" fontId="20" fillId="3" borderId="6" xfId="5" applyFont="1" applyFill="1" applyBorder="1" applyAlignment="1">
      <alignment horizontal="right" vertical="center" wrapText="1"/>
    </xf>
    <xf numFmtId="0" fontId="23" fillId="3" borderId="21" xfId="5" applyFont="1" applyFill="1" applyBorder="1" applyAlignment="1">
      <alignment horizontal="right" vertical="center" wrapText="1"/>
    </xf>
    <xf numFmtId="0" fontId="23" fillId="3" borderId="0" xfId="5" applyFont="1" applyFill="1" applyAlignment="1">
      <alignment horizontal="right" vertical="center" wrapText="1"/>
    </xf>
    <xf numFmtId="0" fontId="23" fillId="3" borderId="6" xfId="5" applyFont="1" applyFill="1" applyBorder="1" applyAlignment="1">
      <alignment horizontal="right" vertical="center" wrapText="1"/>
    </xf>
    <xf numFmtId="0" fontId="20" fillId="3" borderId="21" xfId="5" applyFont="1" applyFill="1" applyBorder="1" applyAlignment="1">
      <alignment horizontal="right" vertical="center"/>
    </xf>
    <xf numFmtId="0" fontId="20" fillId="3" borderId="0" xfId="5" applyFont="1" applyFill="1" applyAlignment="1">
      <alignment horizontal="right" vertical="center"/>
    </xf>
    <xf numFmtId="0" fontId="20" fillId="3" borderId="6" xfId="5" applyFont="1" applyFill="1" applyBorder="1" applyAlignment="1">
      <alignment horizontal="right" vertical="center"/>
    </xf>
    <xf numFmtId="0" fontId="20" fillId="3" borderId="1" xfId="5" applyFont="1" applyFill="1" applyBorder="1" applyAlignment="1">
      <alignment horizontal="center" vertical="center"/>
    </xf>
    <xf numFmtId="0" fontId="20" fillId="3" borderId="24" xfId="5" applyFont="1" applyFill="1" applyBorder="1" applyAlignment="1">
      <alignment horizontal="center" vertical="center"/>
    </xf>
    <xf numFmtId="0" fontId="20" fillId="3" borderId="2" xfId="5" applyFont="1" applyFill="1" applyBorder="1" applyAlignment="1">
      <alignment horizontal="center" vertical="center" wrapText="1"/>
    </xf>
    <xf numFmtId="0" fontId="20" fillId="3" borderId="20" xfId="5" applyFont="1" applyFill="1" applyBorder="1" applyAlignment="1">
      <alignment horizontal="center" vertical="center" wrapText="1"/>
    </xf>
    <xf numFmtId="0" fontId="20" fillId="3" borderId="15" xfId="5" applyFont="1" applyFill="1" applyBorder="1" applyAlignment="1">
      <alignment horizontal="right" vertical="center" wrapText="1"/>
    </xf>
    <xf numFmtId="0" fontId="20" fillId="3" borderId="7" xfId="5" applyFont="1" applyFill="1" applyBorder="1" applyAlignment="1">
      <alignment horizontal="right" vertical="center" wrapText="1"/>
    </xf>
    <xf numFmtId="0" fontId="20" fillId="3" borderId="5" xfId="5" applyFont="1" applyFill="1" applyBorder="1" applyAlignment="1">
      <alignment horizontal="right" vertical="center" wrapText="1"/>
    </xf>
    <xf numFmtId="0" fontId="20" fillId="3" borderId="1" xfId="5" applyFont="1" applyFill="1" applyBorder="1" applyAlignment="1">
      <alignment horizontal="center" vertical="center" wrapText="1"/>
    </xf>
    <xf numFmtId="0" fontId="20" fillId="3" borderId="24" xfId="5" applyFont="1" applyFill="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21" fillId="0" borderId="19" xfId="5" applyFont="1" applyBorder="1" applyAlignment="1">
      <alignment horizontal="left" vertical="top" wrapText="1"/>
    </xf>
    <xf numFmtId="0" fontId="21" fillId="0" borderId="3" xfId="5" applyFont="1" applyBorder="1" applyAlignment="1">
      <alignment horizontal="left" vertical="top" wrapText="1"/>
    </xf>
    <xf numFmtId="0" fontId="21" fillId="0" borderId="20" xfId="5" applyFont="1" applyBorder="1" applyAlignment="1">
      <alignment horizontal="left" vertical="top" wrapText="1"/>
    </xf>
    <xf numFmtId="0" fontId="16" fillId="2" borderId="17" xfId="5" applyFont="1" applyFill="1" applyBorder="1" applyAlignment="1">
      <alignment horizontal="right" vertical="top"/>
    </xf>
    <xf numFmtId="0" fontId="16" fillId="2" borderId="9" xfId="5" applyFont="1" applyFill="1" applyBorder="1" applyAlignment="1">
      <alignment horizontal="right" vertical="top"/>
    </xf>
    <xf numFmtId="0" fontId="16" fillId="2" borderId="23" xfId="5" applyFont="1" applyFill="1" applyBorder="1" applyAlignment="1">
      <alignment horizontal="right" vertical="top"/>
    </xf>
    <xf numFmtId="0" fontId="23" fillId="3" borderId="1" xfId="5" applyFont="1" applyFill="1" applyBorder="1" applyAlignment="1">
      <alignment horizontal="center" vertical="center" wrapText="1"/>
    </xf>
    <xf numFmtId="0" fontId="23" fillId="3" borderId="24" xfId="5" applyFont="1" applyFill="1" applyBorder="1" applyAlignment="1">
      <alignment horizontal="center" vertical="center" wrapText="1"/>
    </xf>
    <xf numFmtId="0" fontId="20" fillId="0" borderId="1" xfId="5" applyFont="1" applyBorder="1" applyAlignment="1">
      <alignment horizontal="center" vertical="center"/>
    </xf>
    <xf numFmtId="0" fontId="20" fillId="0" borderId="24" xfId="5" applyFont="1" applyBorder="1" applyAlignment="1">
      <alignment horizontal="center" vertical="center"/>
    </xf>
    <xf numFmtId="0" fontId="24" fillId="6" borderId="30" xfId="0" applyFont="1" applyFill="1" applyBorder="1" applyAlignment="1">
      <alignment horizontal="center" vertical="top" wrapText="1"/>
    </xf>
    <xf numFmtId="0" fontId="24" fillId="6" borderId="7" xfId="0" applyFont="1" applyFill="1" applyBorder="1" applyAlignment="1">
      <alignment horizontal="center" vertical="top" wrapText="1"/>
    </xf>
    <xf numFmtId="0" fontId="25" fillId="4" borderId="15" xfId="0" applyFont="1" applyFill="1" applyBorder="1" applyAlignment="1">
      <alignment horizontal="right" vertical="center" wrapText="1"/>
    </xf>
    <xf numFmtId="0" fontId="25" fillId="4" borderId="7" xfId="0" applyFont="1" applyFill="1" applyBorder="1" applyAlignment="1">
      <alignment horizontal="right" vertical="center" wrapText="1"/>
    </xf>
    <xf numFmtId="0" fontId="25" fillId="4" borderId="3" xfId="0" applyFont="1" applyFill="1" applyBorder="1" applyAlignment="1">
      <alignment horizontal="right" vertical="center" wrapText="1"/>
    </xf>
    <xf numFmtId="0" fontId="25" fillId="4" borderId="4" xfId="0" applyFont="1" applyFill="1" applyBorder="1" applyAlignment="1">
      <alignment horizontal="right" vertical="center" wrapText="1"/>
    </xf>
    <xf numFmtId="0" fontId="25" fillId="4" borderId="19" xfId="0" applyFont="1" applyFill="1" applyBorder="1" applyAlignment="1">
      <alignment horizontal="right" vertical="center" wrapText="1"/>
    </xf>
    <xf numFmtId="0" fontId="7" fillId="0" borderId="11" xfId="0" applyFont="1" applyBorder="1" applyAlignment="1">
      <alignment horizontal="center" vertical="top"/>
    </xf>
    <xf numFmtId="0" fontId="7" fillId="0" borderId="18" xfId="0" applyFont="1" applyBorder="1" applyAlignment="1">
      <alignment horizontal="center" vertical="top"/>
    </xf>
    <xf numFmtId="39" fontId="16" fillId="2" borderId="19" xfId="1" applyNumberFormat="1" applyFont="1" applyFill="1" applyBorder="1" applyAlignment="1">
      <alignment horizontal="right" vertical="center"/>
    </xf>
    <xf numFmtId="39" fontId="16" fillId="2" borderId="3" xfId="1" applyNumberFormat="1" applyFont="1" applyFill="1" applyBorder="1" applyAlignment="1">
      <alignment horizontal="right" vertical="center"/>
    </xf>
    <xf numFmtId="39" fontId="16" fillId="2" borderId="4" xfId="1" applyNumberFormat="1" applyFont="1" applyFill="1" applyBorder="1" applyAlignment="1">
      <alignment horizontal="right" vertical="center"/>
    </xf>
    <xf numFmtId="0" fontId="3"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18" fillId="4" borderId="32" xfId="0" applyFont="1" applyFill="1" applyBorder="1" applyAlignment="1">
      <alignment horizontal="left" vertical="center" wrapText="1"/>
    </xf>
    <xf numFmtId="0" fontId="18" fillId="4" borderId="1" xfId="0" applyFont="1" applyFill="1" applyBorder="1" applyAlignment="1">
      <alignment horizontal="center" vertical="center" wrapText="1"/>
    </xf>
    <xf numFmtId="0" fontId="18" fillId="4" borderId="31" xfId="0" applyFont="1" applyFill="1" applyBorder="1" applyAlignment="1">
      <alignment horizontal="center" vertical="center" wrapText="1"/>
    </xf>
  </cellXfs>
  <cellStyles count="8">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Normal 6" xfId="7" xr:uid="{7238B828-E60B-4727-BF19-5DDD1FB37EB1}"/>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ocumenttasks/documenttask1.xml><?xml version="1.0" encoding="utf-8"?>
<Tasks xmlns="http://schemas.microsoft.com/office/tasks/2019/documenttasks">
  <Task id="{C68F4BB4-F2A6-445E-AD33-1AC3B67FD27F}">
    <Anchor>
      <Comment id="{39629581-B5C2-4A24-9425-9993BA93D712}"/>
    </Anchor>
    <History>
      <Event time="2026-05-08T09:05:04.16" id="{F4B8F322-83AE-4C3E-A194-D60DA7A604CA}">
        <Attribution userId="S::nchahir@chemonics.com::65ba0fec-c8c6-4d38-99d9-51a1b50f9372" userName="Nikita Chahir" userProvider="AD"/>
        <Anchor>
          <Comment id="{39629581-B5C2-4A24-9425-9993BA93D712}"/>
        </Anchor>
        <Create/>
      </Event>
      <Event time="2026-05-08T09:05:04.16" id="{F698F1F2-B872-4F8A-B463-FE0B1F9B29F0}">
        <Attribution userId="S::nchahir@chemonics.com::65ba0fec-c8c6-4d38-99d9-51a1b50f9372" userName="Nikita Chahir" userProvider="AD"/>
        <Anchor>
          <Comment id="{39629581-B5C2-4A24-9425-9993BA93D712}"/>
        </Anchor>
        <Assign userId="S::mivashchenko@chemonics.com::4e6654bd-f7d1-4577-b13f-980d7c3270c1" userName="Maryna Ivashchenko" userProvider="AD"/>
      </Event>
      <Event time="2026-05-08T09:05:04.16" id="{0976D10C-3D4D-49E3-902E-6E4225194682}">
        <Attribution userId="S::nchahir@chemonics.com::65ba0fec-c8c6-4d38-99d9-51a1b50f9372" userName="Nikita Chahir" userProvider="AD"/>
        <Anchor>
          <Comment id="{39629581-B5C2-4A24-9425-9993BA93D712}"/>
        </Anchor>
        <SetTitle title="@Maryna Ivashchenko 30 попугаев ?"/>
      </Event>
      <Event time="2026-05-08T12:09:16.97" id="{FCE0152B-B1A9-4408-89A2-0C66D8D25AB6}">
        <Attribution userId="S::mivashchenko@chemonics.com::4e6654bd-f7d1-4577-b13f-980d7c3270c1" userName="Maryna Ivashchenko" userProvider="AD"/>
        <Anchor>
          <Comment id="{F9AB0341-D04F-4C14-9A6D-C348A6013B28}"/>
        </Anchor>
        <UnassignAll/>
      </Event>
      <Event time="2026-05-08T12:09:16.97" id="{04E4F235-42EF-450A-B64A-2D9E45914291}">
        <Attribution userId="S::mivashchenko@chemonics.com::4e6654bd-f7d1-4577-b13f-980d7c3270c1" userName="Maryna Ivashchenko" userProvider="AD"/>
        <Anchor>
          <Comment id="{F9AB0341-D04F-4C14-9A6D-C348A6013B28}"/>
        </Anchor>
        <Assign userId="S::nchahir@chemonics.com::65ba0fec-c8c6-4d38-99d9-51a1b50f9372" userName="Nikita Chahir" userProvider="AD"/>
      </Event>
      <Event time="2026-05-08T12:09:19.57" id="{FF4D20DC-9CBB-40B4-8DAC-7340635EF5F0}">
        <Attribution userId="S::mivashchenko@chemonics.com::4e6654bd-f7d1-4577-b13f-980d7c3270c1" userName="Maryna Ivashchenko" userProvider="AD"/>
        <Progress percentComplete="100"/>
      </Event>
    </History>
  </Task>
</Tasks>
</file>

<file path=xl/drawings/drawing1.xml><?xml version="1.0" encoding="utf-8"?>
<xdr:wsDr xmlns:xdr="http://schemas.openxmlformats.org/drawingml/2006/spreadsheetDrawing" xmlns:a="http://schemas.openxmlformats.org/drawingml/2006/main">
  <xdr:twoCellAnchor editAs="oneCell">
    <xdr:from>
      <xdr:col>8</xdr:col>
      <xdr:colOff>0</xdr:colOff>
      <xdr:row>38</xdr:row>
      <xdr:rowOff>0</xdr:rowOff>
    </xdr:from>
    <xdr:to>
      <xdr:col>8</xdr:col>
      <xdr:colOff>304800</xdr:colOff>
      <xdr:row>39</xdr:row>
      <xdr:rowOff>136390</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38</xdr:row>
      <xdr:rowOff>0</xdr:rowOff>
    </xdr:from>
    <xdr:to>
      <xdr:col>8</xdr:col>
      <xdr:colOff>304800</xdr:colOff>
      <xdr:row>39</xdr:row>
      <xdr:rowOff>136390</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38</xdr:row>
      <xdr:rowOff>0</xdr:rowOff>
    </xdr:from>
    <xdr:to>
      <xdr:col>8</xdr:col>
      <xdr:colOff>304800</xdr:colOff>
      <xdr:row>39</xdr:row>
      <xdr:rowOff>136390</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38</xdr:row>
      <xdr:rowOff>0</xdr:rowOff>
    </xdr:from>
    <xdr:to>
      <xdr:col>8</xdr:col>
      <xdr:colOff>304800</xdr:colOff>
      <xdr:row>39</xdr:row>
      <xdr:rowOff>136390</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38</xdr:row>
      <xdr:rowOff>0</xdr:rowOff>
    </xdr:from>
    <xdr:to>
      <xdr:col>8</xdr:col>
      <xdr:colOff>304800</xdr:colOff>
      <xdr:row>39</xdr:row>
      <xdr:rowOff>136390</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38</xdr:row>
      <xdr:rowOff>0</xdr:rowOff>
    </xdr:from>
    <xdr:to>
      <xdr:col>8</xdr:col>
      <xdr:colOff>304800</xdr:colOff>
      <xdr:row>39</xdr:row>
      <xdr:rowOff>136390</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38</xdr:row>
      <xdr:rowOff>0</xdr:rowOff>
    </xdr:from>
    <xdr:to>
      <xdr:col>8</xdr:col>
      <xdr:colOff>304800</xdr:colOff>
      <xdr:row>39</xdr:row>
      <xdr:rowOff>136390</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38</xdr:row>
      <xdr:rowOff>0</xdr:rowOff>
    </xdr:from>
    <xdr:to>
      <xdr:col>8</xdr:col>
      <xdr:colOff>304800</xdr:colOff>
      <xdr:row>39</xdr:row>
      <xdr:rowOff>136390</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38</xdr:row>
      <xdr:rowOff>0</xdr:rowOff>
    </xdr:from>
    <xdr:to>
      <xdr:col>8</xdr:col>
      <xdr:colOff>304800</xdr:colOff>
      <xdr:row>39</xdr:row>
      <xdr:rowOff>136390</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38</xdr:row>
      <xdr:rowOff>0</xdr:rowOff>
    </xdr:from>
    <xdr:to>
      <xdr:col>8</xdr:col>
      <xdr:colOff>304800</xdr:colOff>
      <xdr:row>39</xdr:row>
      <xdr:rowOff>136390</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38</xdr:row>
      <xdr:rowOff>0</xdr:rowOff>
    </xdr:from>
    <xdr:to>
      <xdr:col>8</xdr:col>
      <xdr:colOff>304800</xdr:colOff>
      <xdr:row>39</xdr:row>
      <xdr:rowOff>136390</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38</xdr:row>
      <xdr:rowOff>0</xdr:rowOff>
    </xdr:from>
    <xdr:to>
      <xdr:col>8</xdr:col>
      <xdr:colOff>304800</xdr:colOff>
      <xdr:row>39</xdr:row>
      <xdr:rowOff>136390</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38</xdr:row>
      <xdr:rowOff>0</xdr:rowOff>
    </xdr:from>
    <xdr:to>
      <xdr:col>8</xdr:col>
      <xdr:colOff>304800</xdr:colOff>
      <xdr:row>39</xdr:row>
      <xdr:rowOff>136390</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hemonics-my.sharepoint.com/personal/mivashchenko_chemonics_com/Documents/Desktop/PFRU2-2025-494_ToR_POC.xlsx" TargetMode="External"/><Relationship Id="rId1" Type="http://schemas.openxmlformats.org/officeDocument/2006/relationships/externalLinkPath" Target="PFRU2-2025-494_ToR_PO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pecification"/>
      <sheetName val="Results"/>
    </sheetNames>
    <sheetDataSet>
      <sheetData sheetId="0">
        <row r="99">
          <cell r="E99">
            <v>5</v>
          </cell>
        </row>
        <row r="100">
          <cell r="E100">
            <v>1</v>
          </cell>
        </row>
      </sheetData>
      <sheetData sheetId="1"/>
    </sheetDataSet>
  </externalBook>
</externalLink>
</file>

<file path=xl/persons/person.xml><?xml version="1.0" encoding="utf-8"?>
<personList xmlns="http://schemas.microsoft.com/office/spreadsheetml/2018/threadedcomments" xmlns:x="http://schemas.openxmlformats.org/spreadsheetml/2006/main">
  <person displayName="Nikita Chahir" id="{4CFAF32C-9921-4F84-B04C-2FE4B6DDD594}" userId="nchahir@chemonics.com" providerId="PeoplePicker"/>
  <person displayName="Maryna Ivashchenko" id="{D84E9103-BEA8-4DE3-9184-FCB914B2A62E}" userId="mivashchenko@chemonics.com" providerId="PeoplePicker"/>
  <person displayName="Nikita Chahir" id="{B99513C6-AF17-412E-AFAF-3F1D53C6CA5F}" userId="S::nchahir@chemonics.com::65ba0fec-c8c6-4d38-99d9-51a1b50f9372" providerId="AD"/>
  <person displayName="Maryna Ivashchenko" id="{F168DE14-9AB6-4C6A-B5DE-06BD2EF5CDB0}" userId="S::mivashchenko@chemonics.com::4e6654bd-f7d1-4577-b13f-980d7c3270c1" providerId="AD"/>
</personList>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34" dT="2026-05-08T09:05:04.16" personId="{B99513C6-AF17-412E-AFAF-3F1D53C6CA5F}" id="{39629581-B5C2-4A24-9425-9993BA93D712}" done="1">
    <text>@Maryna Ivashchenko 
30 попугаев ?</text>
    <mentions>
      <mention mentionpersonId="{D84E9103-BEA8-4DE3-9184-FCB914B2A62E}" mentionId="{538F67A7-9F89-4F2A-AFEC-48237A7AE1AD}" startIndex="0" length="19"/>
    </mentions>
  </threadedComment>
  <threadedComment ref="E34" dT="2026-05-08T12:09:16.97" personId="{F168DE14-9AB6-4C6A-B5DE-06BD2EF5CDB0}" id="{F9AB0341-D04F-4C14-9A6D-C348A6013B28}" parentId="{39629581-B5C2-4A24-9425-9993BA93D712}">
    <text>@Nikita Chahir Done</text>
    <mentions>
      <mention mentionpersonId="{4CFAF32C-9921-4F84-B04C-2FE4B6DDD594}" mentionId="{C98F60E6-3271-403A-A4B6-9FB4BCBE8628}" startIndex="0" length="14"/>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9/04/relationships/documenttask" Target="../documenttasks/documenttask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6"/>
  <sheetViews>
    <sheetView tabSelected="1" topLeftCell="A28" zoomScale="66" zoomScaleNormal="66" zoomScaleSheetLayoutView="85" zoomScalePageLayoutView="55" workbookViewId="0">
      <selection activeCell="E34" sqref="E34"/>
    </sheetView>
  </sheetViews>
  <sheetFormatPr defaultColWidth="9.109375" defaultRowHeight="13.8"/>
  <cols>
    <col min="1" max="1" width="5.6640625" style="2" customWidth="1"/>
    <col min="2" max="2" width="94.88671875" style="3" customWidth="1"/>
    <col min="3" max="3" width="101.5546875" style="3" customWidth="1"/>
    <col min="4" max="4" width="16.5546875" style="3" customWidth="1"/>
    <col min="5" max="5" width="30.6640625" style="4" customWidth="1"/>
    <col min="6" max="6" width="37.6640625" style="2" customWidth="1"/>
    <col min="7" max="7" width="60.6640625" style="2" customWidth="1"/>
    <col min="8" max="8" width="25.6640625" style="2" customWidth="1"/>
    <col min="9" max="9" width="25.6640625" style="6" customWidth="1"/>
    <col min="10" max="10" width="21.33203125" style="2" customWidth="1"/>
    <col min="11" max="11" width="26.44140625" style="2" customWidth="1"/>
    <col min="12" max="16384" width="9.109375" style="2"/>
  </cols>
  <sheetData>
    <row r="1" spans="1:11" ht="63.75" customHeight="1">
      <c r="A1" s="74" t="s">
        <v>116</v>
      </c>
      <c r="B1" s="75"/>
      <c r="C1" s="75"/>
      <c r="D1" s="75"/>
      <c r="E1" s="75"/>
      <c r="F1" s="75"/>
      <c r="G1" s="75"/>
      <c r="H1" s="75"/>
      <c r="I1" s="75"/>
      <c r="J1" s="75"/>
      <c r="K1" s="21"/>
    </row>
    <row r="2" spans="1:11" ht="7.5" customHeight="1">
      <c r="A2" s="22"/>
      <c r="B2" s="14"/>
      <c r="C2" s="13"/>
      <c r="D2" s="13"/>
      <c r="E2" s="14"/>
      <c r="F2" s="14"/>
      <c r="G2" s="14"/>
      <c r="H2" s="14"/>
      <c r="I2" s="14"/>
      <c r="J2" s="15"/>
      <c r="K2" s="23"/>
    </row>
    <row r="3" spans="1:11" s="1" customFormat="1" ht="120.6" customHeight="1">
      <c r="A3" s="24" t="s">
        <v>0</v>
      </c>
      <c r="B3" s="16" t="s">
        <v>1</v>
      </c>
      <c r="C3" s="16" t="s">
        <v>2</v>
      </c>
      <c r="D3" s="16"/>
      <c r="E3" s="16" t="s">
        <v>3</v>
      </c>
      <c r="F3" s="17" t="s">
        <v>4</v>
      </c>
      <c r="G3" s="16" t="s">
        <v>5</v>
      </c>
      <c r="H3" s="16" t="s">
        <v>6</v>
      </c>
      <c r="I3" s="18" t="s">
        <v>7</v>
      </c>
      <c r="J3" s="28" t="s">
        <v>8</v>
      </c>
      <c r="K3" s="29" t="s">
        <v>9</v>
      </c>
    </row>
    <row r="4" spans="1:11" s="1" customFormat="1" ht="23.4" customHeight="1">
      <c r="A4" s="86" t="s">
        <v>71</v>
      </c>
      <c r="B4" s="87"/>
      <c r="C4" s="87"/>
      <c r="D4" s="87"/>
      <c r="E4" s="87"/>
      <c r="F4" s="87"/>
      <c r="G4" s="87"/>
      <c r="H4" s="87"/>
      <c r="I4" s="87"/>
      <c r="J4" s="87"/>
      <c r="K4" s="87"/>
    </row>
    <row r="5" spans="1:11" ht="31.2">
      <c r="A5" s="49">
        <v>1</v>
      </c>
      <c r="B5" s="49" t="s">
        <v>60</v>
      </c>
      <c r="C5" s="49" t="s">
        <v>61</v>
      </c>
      <c r="D5" s="103" t="s">
        <v>120</v>
      </c>
      <c r="E5" s="46">
        <v>1</v>
      </c>
      <c r="F5" s="50"/>
      <c r="G5" s="47"/>
      <c r="H5" s="40"/>
      <c r="I5" s="39"/>
      <c r="J5" s="42">
        <v>0</v>
      </c>
      <c r="K5" s="41">
        <f>J5*E5</f>
        <v>0</v>
      </c>
    </row>
    <row r="6" spans="1:11" ht="130.19999999999999" customHeight="1">
      <c r="A6" s="49">
        <v>2</v>
      </c>
      <c r="B6" s="49" t="s">
        <v>62</v>
      </c>
      <c r="C6" s="49" t="s">
        <v>63</v>
      </c>
      <c r="D6" s="103" t="s">
        <v>120</v>
      </c>
      <c r="E6" s="46">
        <v>1</v>
      </c>
      <c r="F6" s="50"/>
      <c r="G6" s="48"/>
      <c r="H6" s="44"/>
      <c r="I6" s="45"/>
      <c r="J6" s="42">
        <v>0</v>
      </c>
      <c r="K6" s="41">
        <f t="shared" ref="K6:K9" si="0">J6*E6</f>
        <v>0</v>
      </c>
    </row>
    <row r="7" spans="1:11" ht="31.2">
      <c r="A7" s="49">
        <v>3</v>
      </c>
      <c r="B7" s="49" t="s">
        <v>68</v>
      </c>
      <c r="C7" s="49" t="s">
        <v>69</v>
      </c>
      <c r="D7" s="103" t="s">
        <v>120</v>
      </c>
      <c r="E7" s="46">
        <v>2</v>
      </c>
      <c r="F7" s="50"/>
      <c r="G7" s="48"/>
      <c r="H7" s="44"/>
      <c r="I7" s="45"/>
      <c r="J7" s="42">
        <v>0</v>
      </c>
      <c r="K7" s="41">
        <f t="shared" si="0"/>
        <v>0</v>
      </c>
    </row>
    <row r="8" spans="1:11" ht="46.8">
      <c r="A8" s="49">
        <v>4</v>
      </c>
      <c r="B8" s="49" t="s">
        <v>64</v>
      </c>
      <c r="C8" s="49" t="s">
        <v>65</v>
      </c>
      <c r="D8" s="103" t="s">
        <v>120</v>
      </c>
      <c r="E8" s="46">
        <f>[1]Specification!E99</f>
        <v>5</v>
      </c>
      <c r="F8" s="50"/>
      <c r="G8" s="48"/>
      <c r="H8" s="44"/>
      <c r="I8" s="45"/>
      <c r="J8" s="42">
        <v>0</v>
      </c>
      <c r="K8" s="41">
        <f t="shared" si="0"/>
        <v>0</v>
      </c>
    </row>
    <row r="9" spans="1:11" ht="46.8">
      <c r="A9" s="49">
        <v>5</v>
      </c>
      <c r="B9" s="49" t="s">
        <v>66</v>
      </c>
      <c r="C9" s="49" t="s">
        <v>67</v>
      </c>
      <c r="D9" s="103" t="s">
        <v>120</v>
      </c>
      <c r="E9" s="46">
        <f>[1]Specification!E100</f>
        <v>1</v>
      </c>
      <c r="F9" s="50"/>
      <c r="G9" s="48"/>
      <c r="H9" s="44"/>
      <c r="I9" s="45"/>
      <c r="J9" s="42">
        <v>0</v>
      </c>
      <c r="K9" s="41">
        <f t="shared" si="0"/>
        <v>0</v>
      </c>
    </row>
    <row r="10" spans="1:11" ht="20.399999999999999" customHeight="1">
      <c r="A10" s="88" t="s">
        <v>10</v>
      </c>
      <c r="B10" s="89"/>
      <c r="C10" s="89"/>
      <c r="D10" s="89"/>
      <c r="E10" s="89"/>
      <c r="F10" s="89"/>
      <c r="G10" s="90"/>
      <c r="H10" s="90"/>
      <c r="I10" s="90"/>
      <c r="J10" s="91"/>
      <c r="K10" s="32">
        <f>K5+K6+K7+K8+K9</f>
        <v>0</v>
      </c>
    </row>
    <row r="11" spans="1:11" s="1" customFormat="1" ht="23.4">
      <c r="A11" s="86" t="s">
        <v>70</v>
      </c>
      <c r="B11" s="87"/>
      <c r="C11" s="87"/>
      <c r="D11" s="87"/>
      <c r="E11" s="87"/>
      <c r="F11" s="87"/>
      <c r="G11" s="87"/>
      <c r="H11" s="87"/>
      <c r="I11" s="87"/>
      <c r="J11" s="87"/>
      <c r="K11" s="87"/>
    </row>
    <row r="12" spans="1:11" s="33" customFormat="1" ht="106.95" customHeight="1">
      <c r="A12" s="49">
        <v>1</v>
      </c>
      <c r="B12" s="49" t="s">
        <v>72</v>
      </c>
      <c r="C12" s="101" t="s">
        <v>73</v>
      </c>
      <c r="D12" s="102" t="s">
        <v>120</v>
      </c>
      <c r="E12" s="52">
        <v>5</v>
      </c>
      <c r="F12" s="51"/>
      <c r="G12" s="51"/>
      <c r="H12" s="51"/>
      <c r="I12" s="51"/>
      <c r="J12" s="42">
        <v>0</v>
      </c>
      <c r="K12" s="42">
        <f>E12*J12</f>
        <v>0</v>
      </c>
    </row>
    <row r="13" spans="1:11" s="33" customFormat="1" ht="241.2" customHeight="1">
      <c r="A13" s="49">
        <v>2</v>
      </c>
      <c r="B13" s="49" t="s">
        <v>74</v>
      </c>
      <c r="C13" s="101" t="s">
        <v>75</v>
      </c>
      <c r="D13" s="102" t="s">
        <v>120</v>
      </c>
      <c r="E13" s="52">
        <v>1</v>
      </c>
      <c r="F13" s="51"/>
      <c r="G13" s="51"/>
      <c r="H13" s="51"/>
      <c r="I13" s="51"/>
      <c r="J13" s="42">
        <v>0</v>
      </c>
      <c r="K13" s="42">
        <f t="shared" ref="K13:K20" si="1">E13*J13</f>
        <v>0</v>
      </c>
    </row>
    <row r="14" spans="1:11" s="33" customFormat="1" ht="109.2">
      <c r="A14" s="49">
        <v>3</v>
      </c>
      <c r="B14" s="49" t="s">
        <v>76</v>
      </c>
      <c r="C14" s="101" t="s">
        <v>77</v>
      </c>
      <c r="D14" s="102" t="s">
        <v>120</v>
      </c>
      <c r="E14" s="52">
        <v>15</v>
      </c>
      <c r="F14" s="51"/>
      <c r="G14" s="51"/>
      <c r="H14" s="51"/>
      <c r="I14" s="51"/>
      <c r="J14" s="42">
        <v>0</v>
      </c>
      <c r="K14" s="42">
        <f t="shared" si="1"/>
        <v>0</v>
      </c>
    </row>
    <row r="15" spans="1:11" s="33" customFormat="1" ht="82.95" customHeight="1">
      <c r="A15" s="49">
        <v>4</v>
      </c>
      <c r="B15" s="49" t="s">
        <v>78</v>
      </c>
      <c r="C15" s="101" t="s">
        <v>91</v>
      </c>
      <c r="D15" s="102" t="s">
        <v>120</v>
      </c>
      <c r="E15" s="52">
        <v>1</v>
      </c>
      <c r="F15" s="51"/>
      <c r="G15" s="51"/>
      <c r="H15" s="51"/>
      <c r="I15" s="51"/>
      <c r="J15" s="42">
        <v>0</v>
      </c>
      <c r="K15" s="42">
        <f t="shared" si="1"/>
        <v>0</v>
      </c>
    </row>
    <row r="16" spans="1:11" s="33" customFormat="1" ht="109.2">
      <c r="A16" s="49">
        <v>5</v>
      </c>
      <c r="B16" s="49" t="s">
        <v>83</v>
      </c>
      <c r="C16" s="101" t="s">
        <v>82</v>
      </c>
      <c r="D16" s="102" t="s">
        <v>120</v>
      </c>
      <c r="E16" s="52">
        <v>2</v>
      </c>
      <c r="F16" s="51"/>
      <c r="G16" s="51"/>
      <c r="H16" s="51"/>
      <c r="I16" s="51"/>
      <c r="J16" s="42">
        <v>0</v>
      </c>
      <c r="K16" s="42">
        <f t="shared" si="1"/>
        <v>0</v>
      </c>
    </row>
    <row r="17" spans="1:11" s="33" customFormat="1" ht="78">
      <c r="A17" s="49">
        <v>6</v>
      </c>
      <c r="B17" s="49" t="s">
        <v>84</v>
      </c>
      <c r="C17" s="101" t="s">
        <v>79</v>
      </c>
      <c r="D17" s="102" t="s">
        <v>120</v>
      </c>
      <c r="E17" s="52">
        <v>1</v>
      </c>
      <c r="F17" s="51"/>
      <c r="G17" s="51"/>
      <c r="H17" s="51"/>
      <c r="I17" s="51"/>
      <c r="J17" s="42">
        <v>0</v>
      </c>
      <c r="K17" s="42">
        <f t="shared" si="1"/>
        <v>0</v>
      </c>
    </row>
    <row r="18" spans="1:11" s="33" customFormat="1" ht="124.8">
      <c r="A18" s="49">
        <v>7</v>
      </c>
      <c r="B18" s="49" t="s">
        <v>85</v>
      </c>
      <c r="C18" s="101" t="s">
        <v>80</v>
      </c>
      <c r="D18" s="102" t="s">
        <v>120</v>
      </c>
      <c r="E18" s="52">
        <v>1</v>
      </c>
      <c r="F18" s="51"/>
      <c r="G18" s="51"/>
      <c r="H18" s="51"/>
      <c r="I18" s="51"/>
      <c r="J18" s="42">
        <v>0</v>
      </c>
      <c r="K18" s="42">
        <f t="shared" si="1"/>
        <v>0</v>
      </c>
    </row>
    <row r="19" spans="1:11" s="33" customFormat="1" ht="115.95" customHeight="1">
      <c r="A19" s="49">
        <v>8</v>
      </c>
      <c r="B19" s="49" t="s">
        <v>86</v>
      </c>
      <c r="C19" s="101" t="s">
        <v>88</v>
      </c>
      <c r="D19" s="102" t="s">
        <v>120</v>
      </c>
      <c r="E19" s="52">
        <v>1</v>
      </c>
      <c r="F19" s="51"/>
      <c r="G19" s="51"/>
      <c r="H19" s="51"/>
      <c r="I19" s="51"/>
      <c r="J19" s="42">
        <v>0</v>
      </c>
      <c r="K19" s="42">
        <f t="shared" si="1"/>
        <v>0</v>
      </c>
    </row>
    <row r="20" spans="1:11" s="33" customFormat="1" ht="109.2">
      <c r="A20" s="49">
        <v>9</v>
      </c>
      <c r="B20" s="49" t="s">
        <v>87</v>
      </c>
      <c r="C20" s="101" t="s">
        <v>81</v>
      </c>
      <c r="D20" s="102" t="s">
        <v>120</v>
      </c>
      <c r="E20" s="52">
        <v>1</v>
      </c>
      <c r="F20" s="51"/>
      <c r="G20" s="51"/>
      <c r="H20" s="51"/>
      <c r="I20" s="51"/>
      <c r="J20" s="42">
        <v>0</v>
      </c>
      <c r="K20" s="42">
        <f t="shared" si="1"/>
        <v>0</v>
      </c>
    </row>
    <row r="21" spans="1:11" ht="20.399999999999999" customHeight="1">
      <c r="A21" s="92" t="s">
        <v>11</v>
      </c>
      <c r="B21" s="90"/>
      <c r="C21" s="90"/>
      <c r="D21" s="90"/>
      <c r="E21" s="90"/>
      <c r="F21" s="90"/>
      <c r="G21" s="90"/>
      <c r="H21" s="90"/>
      <c r="I21" s="90"/>
      <c r="J21" s="91"/>
      <c r="K21" s="34">
        <f>K12+K13+K14+K15+K16+K17+K18+K19+K20</f>
        <v>0</v>
      </c>
    </row>
    <row r="22" spans="1:11" s="1" customFormat="1" ht="23.4" customHeight="1">
      <c r="A22" s="86" t="s">
        <v>89</v>
      </c>
      <c r="B22" s="87"/>
      <c r="C22" s="87"/>
      <c r="D22" s="87"/>
      <c r="E22" s="87"/>
      <c r="F22" s="87"/>
      <c r="G22" s="87"/>
      <c r="H22" s="87"/>
      <c r="I22" s="87"/>
      <c r="J22" s="87"/>
      <c r="K22" s="87"/>
    </row>
    <row r="23" spans="1:11" s="1" customFormat="1" ht="235.95" customHeight="1">
      <c r="A23" s="49">
        <v>1</v>
      </c>
      <c r="B23" s="49" t="s">
        <v>92</v>
      </c>
      <c r="C23" s="101" t="s">
        <v>93</v>
      </c>
      <c r="D23" s="102" t="s">
        <v>120</v>
      </c>
      <c r="E23" s="52">
        <v>2</v>
      </c>
      <c r="F23" s="43"/>
      <c r="G23" s="43"/>
      <c r="H23" s="43"/>
      <c r="I23" s="43"/>
      <c r="J23" s="42">
        <v>0</v>
      </c>
      <c r="K23" s="42">
        <f>E23*J23</f>
        <v>0</v>
      </c>
    </row>
    <row r="24" spans="1:11" s="1" customFormat="1" ht="62.4">
      <c r="A24" s="49">
        <v>2</v>
      </c>
      <c r="B24" s="49" t="s">
        <v>94</v>
      </c>
      <c r="C24" s="49" t="s">
        <v>95</v>
      </c>
      <c r="D24" s="102" t="s">
        <v>120</v>
      </c>
      <c r="E24" s="52">
        <v>1</v>
      </c>
      <c r="F24" s="43"/>
      <c r="G24" s="43"/>
      <c r="H24" s="43"/>
      <c r="I24" s="43"/>
      <c r="J24" s="42">
        <v>0</v>
      </c>
      <c r="K24" s="42">
        <f>E24*J24</f>
        <v>0</v>
      </c>
    </row>
    <row r="25" spans="1:11" ht="20.399999999999999" customHeight="1">
      <c r="A25" s="92" t="s">
        <v>90</v>
      </c>
      <c r="B25" s="90"/>
      <c r="C25" s="90"/>
      <c r="D25" s="90"/>
      <c r="E25" s="90"/>
      <c r="F25" s="90"/>
      <c r="G25" s="90"/>
      <c r="H25" s="90"/>
      <c r="I25" s="90"/>
      <c r="J25" s="91"/>
      <c r="K25" s="34">
        <f>K24+K23</f>
        <v>0</v>
      </c>
    </row>
    <row r="26" spans="1:11" s="1" customFormat="1" ht="23.4" customHeight="1">
      <c r="A26" s="86" t="s">
        <v>97</v>
      </c>
      <c r="B26" s="87"/>
      <c r="C26" s="87"/>
      <c r="D26" s="87"/>
      <c r="E26" s="87"/>
      <c r="F26" s="87"/>
      <c r="G26" s="87"/>
      <c r="H26" s="87"/>
      <c r="I26" s="87"/>
      <c r="J26" s="87"/>
      <c r="K26" s="87"/>
    </row>
    <row r="27" spans="1:11" s="33" customFormat="1" ht="140.4" customHeight="1">
      <c r="A27" s="49">
        <v>1</v>
      </c>
      <c r="B27" s="49" t="s">
        <v>96</v>
      </c>
      <c r="C27" s="101" t="s">
        <v>117</v>
      </c>
      <c r="D27" s="102" t="s">
        <v>120</v>
      </c>
      <c r="E27" s="52">
        <v>1</v>
      </c>
      <c r="F27" s="51"/>
      <c r="G27" s="43"/>
      <c r="H27" s="43"/>
      <c r="I27" s="43"/>
      <c r="J27" s="42">
        <v>0</v>
      </c>
      <c r="K27" s="42">
        <f>E27*J27</f>
        <v>0</v>
      </c>
    </row>
    <row r="28" spans="1:11" s="33" customFormat="1" ht="118.2" customHeight="1">
      <c r="A28" s="49">
        <v>2</v>
      </c>
      <c r="B28" s="49" t="s">
        <v>98</v>
      </c>
      <c r="C28" s="101" t="s">
        <v>104</v>
      </c>
      <c r="D28" s="102" t="s">
        <v>120</v>
      </c>
      <c r="E28" s="52">
        <v>1</v>
      </c>
      <c r="F28" s="51"/>
      <c r="G28" s="51"/>
      <c r="H28" s="51"/>
      <c r="I28" s="51"/>
      <c r="J28" s="42">
        <v>0</v>
      </c>
      <c r="K28" s="42">
        <f t="shared" ref="K28:K30" si="2">E28*J28</f>
        <v>0</v>
      </c>
    </row>
    <row r="29" spans="1:11" s="33" customFormat="1" ht="78">
      <c r="A29" s="49">
        <v>3</v>
      </c>
      <c r="B29" s="49" t="s">
        <v>106</v>
      </c>
      <c r="C29" s="101" t="s">
        <v>102</v>
      </c>
      <c r="D29" s="102" t="s">
        <v>120</v>
      </c>
      <c r="E29" s="52">
        <v>1</v>
      </c>
      <c r="F29" s="51"/>
      <c r="G29" s="51"/>
      <c r="H29" s="51"/>
      <c r="I29" s="51"/>
      <c r="J29" s="42">
        <v>0</v>
      </c>
      <c r="K29" s="42">
        <f t="shared" si="2"/>
        <v>0</v>
      </c>
    </row>
    <row r="30" spans="1:11" s="33" customFormat="1" ht="156">
      <c r="A30" s="49">
        <v>4</v>
      </c>
      <c r="B30" s="49" t="s">
        <v>101</v>
      </c>
      <c r="C30" s="101" t="s">
        <v>103</v>
      </c>
      <c r="D30" s="102" t="s">
        <v>120</v>
      </c>
      <c r="E30" s="52">
        <v>1</v>
      </c>
      <c r="F30" s="51"/>
      <c r="G30" s="51"/>
      <c r="H30" s="51"/>
      <c r="I30" s="51"/>
      <c r="J30" s="42">
        <v>0</v>
      </c>
      <c r="K30" s="42">
        <f t="shared" si="2"/>
        <v>0</v>
      </c>
    </row>
    <row r="31" spans="1:11" s="33" customFormat="1" ht="31.2">
      <c r="A31" s="49">
        <v>5</v>
      </c>
      <c r="B31" s="49" t="s">
        <v>99</v>
      </c>
      <c r="C31" s="101" t="s">
        <v>105</v>
      </c>
      <c r="D31" s="102" t="s">
        <v>120</v>
      </c>
      <c r="E31" s="52">
        <v>2</v>
      </c>
      <c r="F31" s="51"/>
      <c r="G31" s="51"/>
      <c r="H31" s="51"/>
      <c r="I31" s="51"/>
      <c r="J31" s="42">
        <v>0</v>
      </c>
      <c r="K31" s="42">
        <f>E31*J31</f>
        <v>0</v>
      </c>
    </row>
    <row r="32" spans="1:11" ht="20.399999999999999" customHeight="1">
      <c r="A32" s="92" t="s">
        <v>100</v>
      </c>
      <c r="B32" s="90"/>
      <c r="C32" s="90"/>
      <c r="D32" s="90"/>
      <c r="E32" s="90"/>
      <c r="F32" s="90"/>
      <c r="G32" s="90"/>
      <c r="H32" s="90"/>
      <c r="I32" s="90"/>
      <c r="J32" s="91"/>
      <c r="K32" s="34">
        <f>K22+K23+K24+K25+K26</f>
        <v>0</v>
      </c>
    </row>
    <row r="33" spans="1:18" s="1" customFormat="1" ht="23.4" customHeight="1">
      <c r="A33" s="86" t="s">
        <v>115</v>
      </c>
      <c r="B33" s="87"/>
      <c r="C33" s="87"/>
      <c r="D33" s="87"/>
      <c r="E33" s="87"/>
      <c r="F33" s="87"/>
      <c r="G33" s="87"/>
      <c r="H33" s="87"/>
      <c r="I33" s="87"/>
      <c r="J33" s="87"/>
      <c r="K33" s="87"/>
    </row>
    <row r="34" spans="1:18" s="33" customFormat="1" ht="23.4">
      <c r="A34" s="49">
        <v>1</v>
      </c>
      <c r="B34" s="49" t="s">
        <v>108</v>
      </c>
      <c r="C34" s="49" t="s">
        <v>109</v>
      </c>
      <c r="D34" s="103" t="s">
        <v>121</v>
      </c>
      <c r="E34" s="46">
        <v>30</v>
      </c>
      <c r="F34" s="51"/>
      <c r="G34" s="43"/>
      <c r="H34" s="43"/>
      <c r="I34" s="43"/>
      <c r="J34" s="42">
        <v>0</v>
      </c>
      <c r="K34" s="42">
        <f>E34*J34</f>
        <v>0</v>
      </c>
    </row>
    <row r="35" spans="1:18" s="33" customFormat="1" ht="23.4">
      <c r="A35" s="49">
        <v>2</v>
      </c>
      <c r="B35" s="49" t="s">
        <v>110</v>
      </c>
      <c r="C35" s="49" t="s">
        <v>111</v>
      </c>
      <c r="D35" s="103" t="s">
        <v>121</v>
      </c>
      <c r="E35" s="46">
        <v>70</v>
      </c>
      <c r="F35" s="51"/>
      <c r="G35" s="51"/>
      <c r="H35" s="51"/>
      <c r="I35" s="51"/>
      <c r="J35" s="42">
        <v>0</v>
      </c>
      <c r="K35" s="42">
        <f t="shared" ref="K35:K36" si="3">E35*J35</f>
        <v>0</v>
      </c>
    </row>
    <row r="36" spans="1:18" s="33" customFormat="1" ht="23.4">
      <c r="A36" s="49">
        <v>3</v>
      </c>
      <c r="B36" s="49" t="s">
        <v>112</v>
      </c>
      <c r="C36" s="49" t="s">
        <v>113</v>
      </c>
      <c r="D36" s="103" t="s">
        <v>121</v>
      </c>
      <c r="E36" s="46">
        <v>80</v>
      </c>
      <c r="F36" s="51"/>
      <c r="G36" s="51"/>
      <c r="H36" s="51"/>
      <c r="I36" s="51"/>
      <c r="J36" s="42">
        <v>0</v>
      </c>
      <c r="K36" s="42">
        <f t="shared" si="3"/>
        <v>0</v>
      </c>
    </row>
    <row r="37" spans="1:18" ht="20.399999999999999" customHeight="1">
      <c r="A37" s="92" t="s">
        <v>107</v>
      </c>
      <c r="B37" s="90"/>
      <c r="C37" s="90"/>
      <c r="D37" s="90"/>
      <c r="E37" s="90"/>
      <c r="F37" s="90"/>
      <c r="G37" s="90"/>
      <c r="H37" s="90"/>
      <c r="I37" s="90"/>
      <c r="J37" s="91"/>
      <c r="K37" s="34">
        <f>K34+K35+K36</f>
        <v>0</v>
      </c>
    </row>
    <row r="38" spans="1:18" ht="15.6">
      <c r="A38" s="95" t="s">
        <v>12</v>
      </c>
      <c r="B38" s="96"/>
      <c r="C38" s="96"/>
      <c r="D38" s="96"/>
      <c r="E38" s="96"/>
      <c r="F38" s="96"/>
      <c r="G38" s="96"/>
      <c r="H38" s="96"/>
      <c r="I38" s="96"/>
      <c r="J38" s="97"/>
      <c r="K38" s="25">
        <f>K37+K32+K25+K21+K10</f>
        <v>0</v>
      </c>
    </row>
    <row r="39" spans="1:18">
      <c r="A39" s="26"/>
      <c r="K39" s="27"/>
    </row>
    <row r="40" spans="1:18" ht="342" customHeight="1">
      <c r="A40" s="76" t="s">
        <v>118</v>
      </c>
      <c r="B40" s="77"/>
      <c r="C40" s="77"/>
      <c r="D40" s="77"/>
      <c r="E40" s="77"/>
      <c r="F40" s="77"/>
      <c r="G40" s="77"/>
      <c r="H40" s="77"/>
      <c r="I40" s="77"/>
      <c r="J40" s="77"/>
      <c r="K40" s="78"/>
      <c r="O40" s="19"/>
      <c r="P40" s="19"/>
      <c r="Q40" s="19"/>
      <c r="R40" s="19"/>
    </row>
    <row r="41" spans="1:18" ht="15.6">
      <c r="A41" s="79" t="s">
        <v>13</v>
      </c>
      <c r="B41" s="80"/>
      <c r="C41" s="80"/>
      <c r="D41" s="80"/>
      <c r="E41" s="80"/>
      <c r="F41" s="80"/>
      <c r="G41" s="80"/>
      <c r="H41" s="80"/>
      <c r="I41" s="80"/>
      <c r="J41" s="80"/>
      <c r="K41" s="81"/>
      <c r="O41" s="19"/>
      <c r="P41" s="19"/>
      <c r="Q41" s="19"/>
      <c r="R41" s="19"/>
    </row>
    <row r="42" spans="1:18" ht="37.950000000000003" customHeight="1">
      <c r="A42" s="56" t="s">
        <v>14</v>
      </c>
      <c r="B42" s="57"/>
      <c r="C42" s="57"/>
      <c r="D42" s="57"/>
      <c r="E42" s="57"/>
      <c r="F42" s="57"/>
      <c r="G42" s="57"/>
      <c r="H42" s="57"/>
      <c r="I42" s="58"/>
      <c r="J42" s="72" t="s">
        <v>119</v>
      </c>
      <c r="K42" s="73"/>
      <c r="O42" s="20"/>
      <c r="P42" s="20"/>
      <c r="Q42" s="20"/>
      <c r="R42" s="20"/>
    </row>
    <row r="43" spans="1:18" ht="37.950000000000003" customHeight="1">
      <c r="A43" s="56" t="s">
        <v>15</v>
      </c>
      <c r="B43" s="57"/>
      <c r="C43" s="57"/>
      <c r="D43" s="57"/>
      <c r="E43" s="57"/>
      <c r="F43" s="57"/>
      <c r="G43" s="57"/>
      <c r="H43" s="57"/>
      <c r="I43" s="58"/>
      <c r="J43" s="72"/>
      <c r="K43" s="73"/>
      <c r="O43" s="20"/>
      <c r="P43" s="20"/>
      <c r="Q43" s="20"/>
      <c r="R43" s="20"/>
    </row>
    <row r="44" spans="1:18" ht="37.950000000000003" customHeight="1">
      <c r="A44" s="59" t="s">
        <v>16</v>
      </c>
      <c r="B44" s="60"/>
      <c r="C44" s="60"/>
      <c r="D44" s="60"/>
      <c r="E44" s="60"/>
      <c r="F44" s="60"/>
      <c r="G44" s="60"/>
      <c r="H44" s="60"/>
      <c r="I44" s="61"/>
      <c r="J44" s="82"/>
      <c r="K44" s="83"/>
      <c r="O44" s="20"/>
      <c r="P44" s="20"/>
      <c r="Q44" s="20"/>
      <c r="R44" s="20"/>
    </row>
    <row r="45" spans="1:18" ht="36.6" customHeight="1">
      <c r="A45" s="56" t="s">
        <v>17</v>
      </c>
      <c r="B45" s="57"/>
      <c r="C45" s="57"/>
      <c r="D45" s="57"/>
      <c r="E45" s="57"/>
      <c r="F45" s="57"/>
      <c r="G45" s="57"/>
      <c r="H45" s="57"/>
      <c r="I45" s="58"/>
      <c r="J45" s="67"/>
      <c r="K45" s="68"/>
    </row>
    <row r="46" spans="1:18" ht="36.6" customHeight="1">
      <c r="A46" s="56" t="s">
        <v>18</v>
      </c>
      <c r="B46" s="57"/>
      <c r="C46" s="57"/>
      <c r="D46" s="57"/>
      <c r="E46" s="57"/>
      <c r="F46" s="57"/>
      <c r="G46" s="57"/>
      <c r="H46" s="57"/>
      <c r="I46" s="58"/>
      <c r="J46" s="30"/>
      <c r="K46" s="31"/>
    </row>
    <row r="47" spans="1:18" ht="37.950000000000003" customHeight="1">
      <c r="A47" s="56" t="s">
        <v>19</v>
      </c>
      <c r="B47" s="57"/>
      <c r="C47" s="57"/>
      <c r="D47" s="57"/>
      <c r="E47" s="57"/>
      <c r="F47" s="57"/>
      <c r="G47" s="57"/>
      <c r="H47" s="57"/>
      <c r="I47" s="58"/>
      <c r="J47" s="84" t="s">
        <v>114</v>
      </c>
      <c r="K47" s="85"/>
      <c r="O47" s="20"/>
      <c r="P47" s="20"/>
      <c r="Q47" s="20"/>
      <c r="R47" s="20"/>
    </row>
    <row r="48" spans="1:18" ht="36.6" customHeight="1">
      <c r="A48" s="56" t="s">
        <v>20</v>
      </c>
      <c r="B48" s="57"/>
      <c r="C48" s="57"/>
      <c r="D48" s="57"/>
      <c r="E48" s="57"/>
      <c r="F48" s="57"/>
      <c r="G48" s="57"/>
      <c r="H48" s="57"/>
      <c r="I48" s="58"/>
      <c r="J48" s="67"/>
      <c r="K48" s="68"/>
    </row>
    <row r="49" spans="1:11" ht="33.6" customHeight="1">
      <c r="A49" s="56" t="s">
        <v>21</v>
      </c>
      <c r="B49" s="57"/>
      <c r="C49" s="57"/>
      <c r="D49" s="57"/>
      <c r="E49" s="57"/>
      <c r="F49" s="57"/>
      <c r="G49" s="57"/>
      <c r="H49" s="57"/>
      <c r="I49" s="58"/>
      <c r="J49" s="67"/>
      <c r="K49" s="68"/>
    </row>
    <row r="50" spans="1:11" ht="37.950000000000003" customHeight="1">
      <c r="A50" s="62" t="s">
        <v>22</v>
      </c>
      <c r="B50" s="63"/>
      <c r="C50" s="63"/>
      <c r="D50" s="63"/>
      <c r="E50" s="63"/>
      <c r="F50" s="63"/>
      <c r="G50" s="63"/>
      <c r="H50" s="63"/>
      <c r="I50" s="64"/>
      <c r="J50" s="65"/>
      <c r="K50" s="66"/>
    </row>
    <row r="51" spans="1:11" ht="108" customHeight="1">
      <c r="A51" s="56" t="s">
        <v>23</v>
      </c>
      <c r="B51" s="57"/>
      <c r="C51" s="57"/>
      <c r="D51" s="57"/>
      <c r="E51" s="57"/>
      <c r="F51" s="57"/>
      <c r="G51" s="57"/>
      <c r="H51" s="57"/>
      <c r="I51" s="58"/>
      <c r="J51" s="72"/>
      <c r="K51" s="73"/>
    </row>
    <row r="52" spans="1:11" ht="37.950000000000003" customHeight="1">
      <c r="A52" s="62" t="s">
        <v>24</v>
      </c>
      <c r="B52" s="63"/>
      <c r="C52" s="63"/>
      <c r="D52" s="63"/>
      <c r="E52" s="63"/>
      <c r="F52" s="63"/>
      <c r="G52" s="63"/>
      <c r="H52" s="63"/>
      <c r="I52" s="64"/>
      <c r="J52" s="65"/>
      <c r="K52" s="66"/>
    </row>
    <row r="53" spans="1:11" ht="37.950000000000003" customHeight="1">
      <c r="A53" s="56" t="s">
        <v>25</v>
      </c>
      <c r="B53" s="57"/>
      <c r="C53" s="57"/>
      <c r="D53" s="57"/>
      <c r="E53" s="57"/>
      <c r="F53" s="57"/>
      <c r="G53" s="57"/>
      <c r="H53" s="57"/>
      <c r="I53" s="58"/>
      <c r="J53" s="72"/>
      <c r="K53" s="73"/>
    </row>
    <row r="54" spans="1:11" ht="37.950000000000003" customHeight="1">
      <c r="A54" s="62" t="s">
        <v>26</v>
      </c>
      <c r="B54" s="63"/>
      <c r="C54" s="63"/>
      <c r="D54" s="63"/>
      <c r="E54" s="63"/>
      <c r="F54" s="63"/>
      <c r="G54" s="63"/>
      <c r="H54" s="63"/>
      <c r="I54" s="64"/>
      <c r="J54" s="65"/>
      <c r="K54" s="66"/>
    </row>
    <row r="55" spans="1:11" ht="37.950000000000003" customHeight="1">
      <c r="A55" s="69" t="s">
        <v>27</v>
      </c>
      <c r="B55" s="70"/>
      <c r="C55" s="70"/>
      <c r="D55" s="70"/>
      <c r="E55" s="70"/>
      <c r="F55" s="70"/>
      <c r="G55" s="70"/>
      <c r="H55" s="70"/>
      <c r="I55" s="71"/>
      <c r="J55" s="93"/>
      <c r="K55" s="94"/>
    </row>
    <row r="56" spans="1:11" ht="39" customHeight="1" thickBot="1">
      <c r="A56" s="53" t="s">
        <v>28</v>
      </c>
      <c r="B56" s="54"/>
      <c r="C56" s="54"/>
      <c r="D56" s="54"/>
      <c r="E56" s="54"/>
      <c r="F56" s="54"/>
      <c r="G56" s="54"/>
      <c r="H56" s="54"/>
      <c r="I56" s="54"/>
      <c r="J56" s="54"/>
      <c r="K56" s="55"/>
    </row>
  </sheetData>
  <protectedRanges>
    <protectedRange sqref="I37 I25 I21 I5:I10 I32" name="data_1"/>
  </protectedRanges>
  <mergeCells count="42">
    <mergeCell ref="A32:J32"/>
    <mergeCell ref="J55:K55"/>
    <mergeCell ref="A38:J38"/>
    <mergeCell ref="J53:K53"/>
    <mergeCell ref="J54:K54"/>
    <mergeCell ref="J50:K50"/>
    <mergeCell ref="J51:K51"/>
    <mergeCell ref="A46:I46"/>
    <mergeCell ref="A45:I45"/>
    <mergeCell ref="J45:K45"/>
    <mergeCell ref="A1:J1"/>
    <mergeCell ref="J48:K48"/>
    <mergeCell ref="A40:K40"/>
    <mergeCell ref="A41:K41"/>
    <mergeCell ref="J43:K43"/>
    <mergeCell ref="J44:K44"/>
    <mergeCell ref="J47:K47"/>
    <mergeCell ref="A4:K4"/>
    <mergeCell ref="A10:J10"/>
    <mergeCell ref="A26:K26"/>
    <mergeCell ref="A11:K11"/>
    <mergeCell ref="A21:J21"/>
    <mergeCell ref="A37:J37"/>
    <mergeCell ref="A22:K22"/>
    <mergeCell ref="A25:J25"/>
    <mergeCell ref="A33:K33"/>
    <mergeCell ref="A56:K56"/>
    <mergeCell ref="A42:I42"/>
    <mergeCell ref="A43:I43"/>
    <mergeCell ref="A44:I44"/>
    <mergeCell ref="A47:I47"/>
    <mergeCell ref="A48:I48"/>
    <mergeCell ref="A49:I49"/>
    <mergeCell ref="A50:I50"/>
    <mergeCell ref="A51:I51"/>
    <mergeCell ref="A52:I52"/>
    <mergeCell ref="A53:I53"/>
    <mergeCell ref="A54:I54"/>
    <mergeCell ref="J52:K52"/>
    <mergeCell ref="J49:K49"/>
    <mergeCell ref="A55:I55"/>
    <mergeCell ref="J42:K42"/>
  </mergeCells>
  <phoneticPr fontId="19"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35" t="s">
        <v>29</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30</v>
      </c>
      <c r="G14" s="10" t="s">
        <v>31</v>
      </c>
      <c r="H14" s="10" t="s">
        <v>32</v>
      </c>
      <c r="I14" s="10" t="s">
        <v>33</v>
      </c>
      <c r="J14" s="10" t="s">
        <v>34</v>
      </c>
    </row>
    <row r="15" spans="4:10" ht="172.8">
      <c r="F15" s="36" t="s">
        <v>35</v>
      </c>
      <c r="G15" s="36" t="s">
        <v>36</v>
      </c>
      <c r="H15" s="9">
        <v>22.57</v>
      </c>
      <c r="I15" s="9">
        <v>30</v>
      </c>
      <c r="J15" s="9">
        <f>H15*I15</f>
        <v>677.1</v>
      </c>
    </row>
    <row r="16" spans="4:10" ht="172.8">
      <c r="F16" s="36" t="s">
        <v>37</v>
      </c>
      <c r="G16" s="36" t="s">
        <v>38</v>
      </c>
      <c r="H16" s="9">
        <v>19.420000000000002</v>
      </c>
      <c r="I16" s="9">
        <v>150</v>
      </c>
      <c r="J16" s="9">
        <f>H16*I16</f>
        <v>2913.0000000000005</v>
      </c>
    </row>
    <row r="17" spans="10:10" ht="15.6">
      <c r="J17" s="11">
        <f>SUM(J15:J16)</f>
        <v>3590.1000000000004</v>
      </c>
    </row>
    <row r="47" spans="5:10">
      <c r="E47" s="98" t="s">
        <v>39</v>
      </c>
      <c r="F47" s="99"/>
      <c r="G47" s="99"/>
      <c r="H47" s="99"/>
      <c r="I47" s="99"/>
      <c r="J47" s="100"/>
    </row>
    <row r="48" spans="5:10">
      <c r="E48" s="5"/>
      <c r="F48" s="37" t="s">
        <v>40</v>
      </c>
      <c r="G48" s="37" t="s">
        <v>41</v>
      </c>
      <c r="H48" s="37" t="s">
        <v>42</v>
      </c>
      <c r="I48" s="37" t="s">
        <v>43</v>
      </c>
      <c r="J48" s="37" t="s">
        <v>44</v>
      </c>
    </row>
    <row r="49" spans="5:10" ht="100.8">
      <c r="E49" s="5">
        <v>227</v>
      </c>
      <c r="F49" s="38" t="s">
        <v>45</v>
      </c>
      <c r="G49" s="37" t="s">
        <v>46</v>
      </c>
      <c r="H49" s="5">
        <v>14</v>
      </c>
      <c r="I49" s="5">
        <v>188.3</v>
      </c>
      <c r="J49" s="9">
        <f>H49*I49</f>
        <v>2636.2000000000003</v>
      </c>
    </row>
    <row r="50" spans="5:10" ht="28.8">
      <c r="E50" s="5">
        <v>228</v>
      </c>
      <c r="F50" s="38" t="s">
        <v>47</v>
      </c>
      <c r="G50" s="37" t="s">
        <v>48</v>
      </c>
      <c r="H50" s="5">
        <v>510</v>
      </c>
      <c r="I50" s="5">
        <v>1.87</v>
      </c>
      <c r="J50" s="9">
        <f>H50*I50</f>
        <v>953.7</v>
      </c>
    </row>
    <row r="51" spans="5:10">
      <c r="E51" s="5"/>
      <c r="F51" s="5"/>
      <c r="G51" s="5"/>
      <c r="H51" s="5"/>
      <c r="I51" s="5"/>
      <c r="J51" s="12">
        <f>SUM(J49:J50)</f>
        <v>3589.9000000000005</v>
      </c>
    </row>
    <row r="52" spans="5:10">
      <c r="E52" s="98" t="s">
        <v>49</v>
      </c>
      <c r="F52" s="99"/>
      <c r="G52" s="99"/>
      <c r="H52" s="99"/>
      <c r="I52" s="99"/>
      <c r="J52" s="100"/>
    </row>
    <row r="53" spans="5:10" ht="57.6">
      <c r="E53" s="5">
        <v>227</v>
      </c>
      <c r="F53" s="38" t="s">
        <v>50</v>
      </c>
      <c r="G53" s="37" t="s">
        <v>51</v>
      </c>
      <c r="H53" s="5">
        <v>30</v>
      </c>
      <c r="I53" s="5">
        <v>22.57</v>
      </c>
      <c r="J53" s="9">
        <f>H53*I53</f>
        <v>677.1</v>
      </c>
    </row>
    <row r="54" spans="5:10" ht="57.6">
      <c r="E54" s="5">
        <v>228</v>
      </c>
      <c r="F54" s="38" t="s">
        <v>52</v>
      </c>
      <c r="G54" s="37" t="s">
        <v>51</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53</v>
      </c>
      <c r="F2">
        <v>411</v>
      </c>
      <c r="G2" t="s">
        <v>54</v>
      </c>
      <c r="H2" t="s">
        <v>55</v>
      </c>
    </row>
    <row r="3" spans="5:8" ht="43.2">
      <c r="E3" s="7" t="s">
        <v>56</v>
      </c>
      <c r="F3">
        <v>186</v>
      </c>
      <c r="G3" t="s">
        <v>54</v>
      </c>
      <c r="H3" t="s">
        <v>55</v>
      </c>
    </row>
    <row r="4" spans="5:8" ht="57.6">
      <c r="E4" s="7" t="s">
        <v>57</v>
      </c>
      <c r="F4">
        <v>33</v>
      </c>
      <c r="G4" t="s">
        <v>54</v>
      </c>
      <c r="H4" t="s">
        <v>55</v>
      </c>
    </row>
    <row r="5" spans="5:8" ht="43.2">
      <c r="E5" s="7" t="s">
        <v>53</v>
      </c>
      <c r="F5">
        <v>250</v>
      </c>
      <c r="G5" t="s">
        <v>54</v>
      </c>
      <c r="H5" s="7" t="s">
        <v>58</v>
      </c>
    </row>
    <row r="6" spans="5:8" ht="43.2">
      <c r="E6" s="7" t="s">
        <v>53</v>
      </c>
      <c r="F6">
        <v>300</v>
      </c>
      <c r="G6" t="s">
        <v>54</v>
      </c>
      <c r="H6" s="7"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2.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Maryna Ivashchenko</cp:lastModifiedBy>
  <cp:revision/>
  <dcterms:created xsi:type="dcterms:W3CDTF">2022-10-12T13:36:00Z</dcterms:created>
  <dcterms:modified xsi:type="dcterms:W3CDTF">2026-05-08T12:11:09Z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